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sivvcz-my.sharepoint.com/personal/v_vlcek_sivv_cz/Documents/Dokumenty/PRÁCE/SIVV/1. TDI/1. SOD/23-40 Most M-26 PD/FINÁL/24-05-15 PDPS Karlovy Vary, M-26 Most v Rolavské ulici - oprava/"/>
    </mc:Choice>
  </mc:AlternateContent>
  <xr:revisionPtr revIDLastSave="3" documentId="11_35E0E24949C65EE2CF1F71ECDBBC98D99A20B9A7" xr6:coauthVersionLast="47" xr6:coauthVersionMax="47" xr10:uidLastSave="{92A498AE-2D72-493A-B65C-6AD8E1460818}"/>
  <bookViews>
    <workbookView xWindow="28680" yWindow="-120" windowWidth="29040" windowHeight="15840" activeTab="1" xr2:uid="{00000000-000D-0000-FFFF-FFFF00000000}"/>
  </bookViews>
  <sheets>
    <sheet name="Rekapitulace" sheetId="5" r:id="rId1"/>
    <sheet name="201" sheetId="2" r:id="rId2"/>
    <sheet name="202" sheetId="3" r:id="rId3"/>
    <sheet name="50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4" l="1"/>
  <c r="I19" i="4"/>
  <c r="O19" i="4" s="1"/>
  <c r="I13" i="4"/>
  <c r="I14" i="4"/>
  <c r="O14" i="4" s="1"/>
  <c r="I9" i="4"/>
  <c r="O9" i="4" s="1"/>
  <c r="D12" i="5" s="1"/>
  <c r="I59" i="3"/>
  <c r="O60" i="3"/>
  <c r="I60" i="3"/>
  <c r="I55" i="3"/>
  <c r="O55" i="3" s="1"/>
  <c r="O51" i="3"/>
  <c r="I51" i="3"/>
  <c r="I50" i="3" s="1"/>
  <c r="I25" i="3"/>
  <c r="O46" i="3"/>
  <c r="I46" i="3"/>
  <c r="I42" i="3"/>
  <c r="O42" i="3" s="1"/>
  <c r="I38" i="3"/>
  <c r="O38" i="3" s="1"/>
  <c r="I34" i="3"/>
  <c r="O34" i="3" s="1"/>
  <c r="O30" i="3"/>
  <c r="I30" i="3"/>
  <c r="I26" i="3"/>
  <c r="O26" i="3" s="1"/>
  <c r="O21" i="3"/>
  <c r="I21" i="3"/>
  <c r="O17" i="3"/>
  <c r="I17" i="3"/>
  <c r="I13" i="3"/>
  <c r="O13" i="3" s="1"/>
  <c r="I9" i="3"/>
  <c r="I8" i="3" s="1"/>
  <c r="I3" i="3" s="1"/>
  <c r="C11" i="5" s="1"/>
  <c r="O350" i="2"/>
  <c r="I350" i="2"/>
  <c r="I346" i="2"/>
  <c r="O346" i="2" s="1"/>
  <c r="I342" i="2"/>
  <c r="O342" i="2" s="1"/>
  <c r="O338" i="2"/>
  <c r="I338" i="2"/>
  <c r="O334" i="2"/>
  <c r="I334" i="2"/>
  <c r="I330" i="2"/>
  <c r="O330" i="2" s="1"/>
  <c r="I326" i="2"/>
  <c r="O326" i="2" s="1"/>
  <c r="O322" i="2"/>
  <c r="I322" i="2"/>
  <c r="O318" i="2"/>
  <c r="I318" i="2"/>
  <c r="I314" i="2"/>
  <c r="O314" i="2" s="1"/>
  <c r="I310" i="2"/>
  <c r="O310" i="2" s="1"/>
  <c r="O306" i="2"/>
  <c r="I306" i="2"/>
  <c r="O302" i="2"/>
  <c r="I302" i="2"/>
  <c r="I298" i="2"/>
  <c r="O298" i="2" s="1"/>
  <c r="I294" i="2"/>
  <c r="O294" i="2" s="1"/>
  <c r="O290" i="2"/>
  <c r="I290" i="2"/>
  <c r="O286" i="2"/>
  <c r="I286" i="2"/>
  <c r="I282" i="2"/>
  <c r="O282" i="2" s="1"/>
  <c r="I278" i="2"/>
  <c r="O278" i="2" s="1"/>
  <c r="O274" i="2"/>
  <c r="I274" i="2"/>
  <c r="I273" i="2" s="1"/>
  <c r="I260" i="2"/>
  <c r="O269" i="2"/>
  <c r="I269" i="2"/>
  <c r="I265" i="2"/>
  <c r="O265" i="2" s="1"/>
  <c r="I261" i="2"/>
  <c r="O261" i="2" s="1"/>
  <c r="O256" i="2"/>
  <c r="I256" i="2"/>
  <c r="I252" i="2"/>
  <c r="O252" i="2" s="1"/>
  <c r="I248" i="2"/>
  <c r="O248" i="2" s="1"/>
  <c r="O244" i="2"/>
  <c r="I244" i="2"/>
  <c r="O240" i="2"/>
  <c r="I240" i="2"/>
  <c r="I231" i="2" s="1"/>
  <c r="I236" i="2"/>
  <c r="O236" i="2" s="1"/>
  <c r="I232" i="2"/>
  <c r="O232" i="2" s="1"/>
  <c r="I227" i="2"/>
  <c r="I222" i="2" s="1"/>
  <c r="O223" i="2"/>
  <c r="I223" i="2"/>
  <c r="I218" i="2"/>
  <c r="O218" i="2" s="1"/>
  <c r="O214" i="2"/>
  <c r="I214" i="2"/>
  <c r="O210" i="2"/>
  <c r="I210" i="2"/>
  <c r="I206" i="2"/>
  <c r="O206" i="2" s="1"/>
  <c r="I202" i="2"/>
  <c r="O202" i="2" s="1"/>
  <c r="O198" i="2"/>
  <c r="I198" i="2"/>
  <c r="I197" i="2" s="1"/>
  <c r="O193" i="2"/>
  <c r="I193" i="2"/>
  <c r="I189" i="2"/>
  <c r="O189" i="2" s="1"/>
  <c r="I185" i="2"/>
  <c r="O185" i="2" s="1"/>
  <c r="I181" i="2"/>
  <c r="O181" i="2" s="1"/>
  <c r="O177" i="2"/>
  <c r="I177" i="2"/>
  <c r="I173" i="2"/>
  <c r="O173" i="2" s="1"/>
  <c r="I169" i="2"/>
  <c r="O169" i="2" s="1"/>
  <c r="I165" i="2"/>
  <c r="I164" i="2" s="1"/>
  <c r="I160" i="2"/>
  <c r="O160" i="2" s="1"/>
  <c r="I156" i="2"/>
  <c r="O156" i="2" s="1"/>
  <c r="O152" i="2"/>
  <c r="I152" i="2"/>
  <c r="O148" i="2"/>
  <c r="I148" i="2"/>
  <c r="I139" i="2" s="1"/>
  <c r="I144" i="2"/>
  <c r="O144" i="2" s="1"/>
  <c r="I140" i="2"/>
  <c r="O140" i="2" s="1"/>
  <c r="I135" i="2"/>
  <c r="O135" i="2" s="1"/>
  <c r="O131" i="2"/>
  <c r="I131" i="2"/>
  <c r="I127" i="2"/>
  <c r="O127" i="2" s="1"/>
  <c r="I123" i="2"/>
  <c r="O123" i="2" s="1"/>
  <c r="I119" i="2"/>
  <c r="I106" i="2" s="1"/>
  <c r="O115" i="2"/>
  <c r="I115" i="2"/>
  <c r="I111" i="2"/>
  <c r="O111" i="2" s="1"/>
  <c r="I107" i="2"/>
  <c r="O107" i="2" s="1"/>
  <c r="O102" i="2"/>
  <c r="I102" i="2"/>
  <c r="I98" i="2"/>
  <c r="O98" i="2" s="1"/>
  <c r="I94" i="2"/>
  <c r="O94" i="2" s="1"/>
  <c r="I90" i="2"/>
  <c r="O90" i="2" s="1"/>
  <c r="O86" i="2"/>
  <c r="I86" i="2"/>
  <c r="I82" i="2"/>
  <c r="O82" i="2" s="1"/>
  <c r="I78" i="2"/>
  <c r="O78" i="2" s="1"/>
  <c r="I74" i="2"/>
  <c r="O74" i="2" s="1"/>
  <c r="O70" i="2"/>
  <c r="I70" i="2"/>
  <c r="I65" i="2" s="1"/>
  <c r="I66" i="2"/>
  <c r="O66" i="2" s="1"/>
  <c r="I61" i="2"/>
  <c r="O61" i="2" s="1"/>
  <c r="I57" i="2"/>
  <c r="O57" i="2" s="1"/>
  <c r="O53" i="2"/>
  <c r="I53" i="2"/>
  <c r="I49" i="2"/>
  <c r="O49" i="2" s="1"/>
  <c r="I45" i="2"/>
  <c r="O45" i="2" s="1"/>
  <c r="I41" i="2"/>
  <c r="O41" i="2" s="1"/>
  <c r="O37" i="2"/>
  <c r="I37" i="2"/>
  <c r="I33" i="2"/>
  <c r="O33" i="2" s="1"/>
  <c r="I29" i="2"/>
  <c r="O29" i="2" s="1"/>
  <c r="I25" i="2"/>
  <c r="O25" i="2" s="1"/>
  <c r="O21" i="2"/>
  <c r="I21" i="2"/>
  <c r="I17" i="2"/>
  <c r="O17" i="2" s="1"/>
  <c r="I13" i="2"/>
  <c r="O13" i="2" s="1"/>
  <c r="I9" i="2"/>
  <c r="I8" i="2" s="1"/>
  <c r="I3" i="2" s="1"/>
  <c r="C10" i="5" s="1"/>
  <c r="O9" i="2" l="1"/>
  <c r="D10" i="5" s="1"/>
  <c r="E10" i="5" s="1"/>
  <c r="O119" i="2"/>
  <c r="O165" i="2"/>
  <c r="O227" i="2"/>
  <c r="O9" i="3"/>
  <c r="D11" i="5" s="1"/>
  <c r="E11" i="5" s="1"/>
  <c r="I8" i="4"/>
  <c r="I3" i="4" s="1"/>
  <c r="C12" i="5" s="1"/>
  <c r="E12" i="5" s="1"/>
  <c r="C7" i="5" l="1"/>
  <c r="C6" i="5"/>
</calcChain>
</file>

<file path=xl/sharedStrings.xml><?xml version="1.0" encoding="utf-8"?>
<sst xmlns="http://schemas.openxmlformats.org/spreadsheetml/2006/main" count="1327" uniqueCount="482">
  <si>
    <t>EstiCon</t>
  </si>
  <si>
    <t xml:space="preserve">Firma: </t>
  </si>
  <si>
    <t>Rekapitulace ceny</t>
  </si>
  <si>
    <t>Stavba: 008 - KARLOVY VARY, M-26 MOST V ROLAVSKÉ ULICI - OPRAVA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</si>
  <si>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</si>
  <si>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</si>
  <si>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</si>
  <si>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</si>
  <si>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</si>
  <si>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</si>
  <si>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</si>
  <si>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201</t>
  </si>
  <si>
    <t>OPRAVA MOSTU</t>
  </si>
  <si>
    <t>202</t>
  </si>
  <si>
    <t>PROVIZORNÍ LÁVKA PRO PĚŠÍ</t>
  </si>
  <si>
    <t>501</t>
  </si>
  <si>
    <t>PROVIZORNÍ NOSNÍK VODOVODU</t>
  </si>
  <si>
    <t>Soupis prací objektu</t>
  </si>
  <si>
    <t>S</t>
  </si>
  <si>
    <t>Stavba:</t>
  </si>
  <si>
    <t>008</t>
  </si>
  <si>
    <t>KARLOVY VARY, M-26 MOST V ROLAVSKÉ ULICI - OPRAVA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</si>
  <si>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</si>
  <si>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</si>
  <si>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</si>
  <si>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</si>
  <si>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</si>
  <si>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</si>
  <si>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</si>
  <si>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</si>
  <si>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</si>
  <si>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</si>
  <si>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</si>
  <si>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</si>
  <si>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</si>
  <si>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</si>
  <si>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</si>
  <si>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</si>
  <si>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</si>
  <si>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014101R.1</t>
  </si>
  <si>
    <t>3</t>
  </si>
  <si>
    <t>POPLATKY ZA SKLÁDKU - BETON</t>
  </si>
  <si>
    <t>M3</t>
  </si>
  <si>
    <t>PP</t>
  </si>
  <si>
    <t/>
  </si>
  <si>
    <t>VV</t>
  </si>
  <si>
    <t>z pol. 966156 15,4 = 15,400 [A]_x000D_
z pol. 966166 5,2 = 5,200 [B]_x000D_
Mezisoučet = 20,600 [C]</t>
  </si>
  <si>
    <t>TS</t>
  </si>
  <si>
    <t>zahrnuje veškeré poplatky provozovateli skládky související s uložením odpadu na skládce.</t>
  </si>
  <si>
    <t>014101R.2</t>
  </si>
  <si>
    <t>POPLATKY ZA SKLÁDKU - ŽIVICE</t>
  </si>
  <si>
    <t>z pol. 113136 6,074 = 6,074 [A]_x000D_
z pol. 113726 10,4 = 10,400 [B]_x000D_
Mezisoučet = 16,474 [C]</t>
  </si>
  <si>
    <t>014101R.3</t>
  </si>
  <si>
    <t>1</t>
  </si>
  <si>
    <t>POPLATKY ZA SKLÁDKU - ZEMINA</t>
  </si>
  <si>
    <t>z pol. 11332 22,78 = 22,780 [A]_x000D_
z pol. 966136 58,04 = 58,040 [B]_x000D_
z pol. 132736 61,775 = 61,775 [D]_x000D_
z pol. 122736 30,6 = 30,600 [E]_x000D_
z pol. 12960 20 = 20,000 [F]_x000D_
Mezisoučet = 193,195 [C]</t>
  </si>
  <si>
    <t>02610</t>
  </si>
  <si>
    <t>ZKOUŠENÍ KONSTRUKCÍ A PRACÍ ZKUŠEBNOU ZHOTOVITELE</t>
  </si>
  <si>
    <t>KPL</t>
  </si>
  <si>
    <t>OTSKP ~ 2023</t>
  </si>
  <si>
    <t>Zkoušky Zhotovitele dle předloženého a schváleného KZP</t>
  </si>
  <si>
    <t>1 = 1,000 [A]</t>
  </si>
  <si>
    <t>zahrnuje veškeré náklady spojené s objednatelem požadovanými zkouškami</t>
  </si>
  <si>
    <t>02720</t>
  </si>
  <si>
    <t>4</t>
  </si>
  <si>
    <t>POMOC PRÁCE ZRÍZ NEBO ZAJIŠT REGULACI A OCHRANU DOPRAVY</t>
  </si>
  <si>
    <t>Kompletní dopravně inženýrská opatření - PD, projednání s Policií ČR a správními orgány, zřízení, nájem a údržba, odstranění</t>
  </si>
  <si>
    <t>zahrnuje veškeré náklady spojené s objednatelem požadovanými zarízeními</t>
  </si>
  <si>
    <t>02911</t>
  </si>
  <si>
    <t>OSTATNÍ POŽADAVKY - GEODETICKÉ ZAMĚŘENÍ</t>
  </si>
  <si>
    <t>Geodetické práce v průběhu výstavby</t>
  </si>
  <si>
    <t>zahrnuje veškeré náklady spojené s objednatelem požadovanými pracemi</t>
  </si>
  <si>
    <t>029113</t>
  </si>
  <si>
    <t>OSTATNÍ POŽADAVKY - GEODETICKÉ ZAMERENÍ SKUTEČNÉHO PROVEDENÍ</t>
  </si>
  <si>
    <t>KUS</t>
  </si>
  <si>
    <t>Zaměření skutečného provedení stavby</t>
  </si>
  <si>
    <t>02940R.1</t>
  </si>
  <si>
    <t>OSTATNÍ POŽADAVKY - HAVARIJNÍ A POVODŇOVÝ PLÁN</t>
  </si>
  <si>
    <t>Zpracování havarijního a povodňového plánu včetně projednání se správcem toku a příslušným správním orgánem</t>
  </si>
  <si>
    <t>029412</t>
  </si>
  <si>
    <t>OSTATNÍ POŽADAVKY - VYPRACOVÁNÍ MOSTNÍHO LISTU</t>
  </si>
  <si>
    <t>02943</t>
  </si>
  <si>
    <t>OSTATNÍ POŽADAVKY - VYPRACOVÁNÍ RDS</t>
  </si>
  <si>
    <t>Vypracování realizační dokumentace stavby</t>
  </si>
  <si>
    <t>02944</t>
  </si>
  <si>
    <t>OSTAT POŽADAVKY - DOKUMENTACE SKUTEC PROVEDENÍ V DIGIT FORME</t>
  </si>
  <si>
    <t>2x tištěné paré + 2x elektronicky na datovém nosiči</t>
  </si>
  <si>
    <t>02945</t>
  </si>
  <si>
    <t>OSTAT POŽADAVKY - GEOMETRICKÝ PLÁN</t>
  </si>
  <si>
    <t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</si>
  <si>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</si>
  <si>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</si>
  <si>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</si>
  <si>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03100</t>
  </si>
  <si>
    <t>ZARÍZENÍ STAVENIŠTE - ZRÍZENÍ, PROVOZ, DEMONTÁŽ</t>
  </si>
  <si>
    <t>Zařízení staveniště pro potřeby zhotovitele včetně oplocení staveniště a kompletního zabezpečení BOZP, označení stavby, havarijní soupravy, ostrahy v době přerušených prací apod.</t>
  </si>
  <si>
    <t>zahrnuje objednatelem povolené náklady na porízení (event. pronájem), provozování, udržování a likvidaci zhotovitelova zarízení</t>
  </si>
  <si>
    <t>Zemní práce</t>
  </si>
  <si>
    <t>113136</t>
  </si>
  <si>
    <t>ODSTRANENÍ KRYTU ZPEVNENÝCH PLOCH S ASFALT POJIVEM, ODVOZ DO 12KM</t>
  </si>
  <si>
    <t>Odstranění vozovkových vrstev na mostě a předpolí OP1</t>
  </si>
  <si>
    <t>Asfaltové vrstvy na mostě 11,644*3,54*0,02 = 0,824 [A]_x000D_
Předpolí za OP1 35*0,15 = 5,250 [B]_x000D_
Mezisoučet = 6,074 [D]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</si>
  <si>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</si>
  <si>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</si>
  <si>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</si>
  <si>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Odstranění podkladních vrstev za opěrami</t>
  </si>
  <si>
    <t>Předpolí za OP1 35*0,34 = 11,900 [A]_x000D_
Předpolí za OP2 32*0,34 = 10,880 [B]_x000D_
Mezisoučet = 22,780 [C]</t>
  </si>
  <si>
    <t>113726</t>
  </si>
  <si>
    <t>FRÉZOVÁNÍ ZPEVNENÝCH PLOCH ASFALTOVÝCH, ODVOZ DO 12KM</t>
  </si>
  <si>
    <t>Odstranění původních vozovkových vrstev na předpolí OP2</t>
  </si>
  <si>
    <t>(32*0,15)+(56*0,1) = 10,400 [C]</t>
  </si>
  <si>
    <t>113765</t>
  </si>
  <si>
    <t>FRÉZOVÁNÍ DRÁŽKY PRUREZU DO 600MM2 V ASFALTOVÉ VOZOVCE</t>
  </si>
  <si>
    <t>M</t>
  </si>
  <si>
    <t>Pro zálivky ve vozovce</t>
  </si>
  <si>
    <t>Příčná nad podporami 3,8+3,8 = 7,600 [A]_x000D_
Příčná v napojení vozovek 4+3,5+4+8 = 19,500 [B]_x000D_
Podél obruby říms 22+30 = 52,000 [C]_x000D_
Mezisoučet = 79,100 [D]</t>
  </si>
  <si>
    <t>Položka zahrnuje veškerou manipulaci s vybouranou sutí a s vybouranými hmotami vc. uložení na skládku.</t>
  </si>
  <si>
    <t>122736</t>
  </si>
  <si>
    <t>ODKOPÁVKY A PROKOPÁVKY OBECNÉ TR. I, ODVOZ DO 12KM</t>
  </si>
  <si>
    <t>Odtěžení zemní hrázky před opěrou v korytě řeky. Uvažováno odtěžení pouze jedné hrázky. Odtěžení druhé hrázky je součástí přesunu hrázky v pol. zřízení č.17780</t>
  </si>
  <si>
    <t>30,6 = 30,600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</si>
  <si>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</si>
  <si>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12960</t>
  </si>
  <si>
    <t>CIŠTENÍ VODOTECÍ A MELIORAC KANÁLU OD NÁNOSU</t>
  </si>
  <si>
    <t>Vyčištění koryta řeky po výstavbě</t>
  </si>
  <si>
    <t>10*10*0,2 = 20,000 [A]</t>
  </si>
  <si>
    <t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</si>
  <si>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132736</t>
  </si>
  <si>
    <t>HLOUBENÍ RÝH ŠÍR DO 2M PAŽ I NEPAŽ TR. I, ODVOZ DO 12KM</t>
  </si>
  <si>
    <t>Výkop za opěrami a podél křídla</t>
  </si>
  <si>
    <t>OP1 51,025 = 51,025 [A]_x000D_
OP2 10,75 = 10,750 [B]_x000D_
Mezisoučet = 61,775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</si>
  <si>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</si>
  <si>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17481</t>
  </si>
  <si>
    <t>ZÁSYP JAM A RÝH Z NAKUPOVANÝCH MATERIÁLU</t>
  </si>
  <si>
    <t>Zásyp za OP2 pod těsnící vrstvou</t>
  </si>
  <si>
    <t>1*0,6*5 = 3,000 [A]</t>
  </si>
  <si>
    <t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</si>
  <si>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17780</t>
  </si>
  <si>
    <t>ZEMNÍ HRÁZKY Z NAKUPOVANÝCH MATERIÁLU</t>
  </si>
  <si>
    <t>Zřízení zemní hrázky v korytě řeky práce v líci opěr._x000D_
Předpokládá se přesun zemní hrázky od jedné opěry před opěru druhou</t>
  </si>
  <si>
    <t>Pro založení OP1 30,6 = 30,600 [A]_x000D_
Pro ochranný práh OP2 30,6 = 30,600 [B]_x000D_
Mezisoučet = 61,200 [C]</t>
  </si>
  <si>
    <t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</si>
  <si>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18110</t>
  </si>
  <si>
    <t>ÚPRAVA PLÁNE SE ZHUTNENÍM V HORNINE TR. I</t>
  </si>
  <si>
    <t>M2</t>
  </si>
  <si>
    <t>Úprava pláně pod novou konstrukcí vozovky na předpolí</t>
  </si>
  <si>
    <t>32+35 = 67,000 [A]</t>
  </si>
  <si>
    <t>položka zahrnuje úpravu pláne vcetne vyrovnání výškových rozdílu. Míru zhutnení urcuje projekt.</t>
  </si>
  <si>
    <t>2</t>
  </si>
  <si>
    <t>Základy</t>
  </si>
  <si>
    <t>22694</t>
  </si>
  <si>
    <t>ZÁPOROVÉ PAŽENÍ Z KOVU DOCASNÉ</t>
  </si>
  <si>
    <t>T</t>
  </si>
  <si>
    <t>Ocelové nosníky HEB240 S235JR</t>
  </si>
  <si>
    <t>OP1 12*6*83,2/1000 = 5,990 [C]_x000D_
OP2 3*3*83,2/1000 = 0,749 [D]_x000D_
Mezisoučet = 6,739 [E]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</si>
  <si>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</si>
  <si>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22695A</t>
  </si>
  <si>
    <t>VÝDREVA ZÁPOROVÉHO PAŽENÍ DOCASNÁ (PLOCHA)</t>
  </si>
  <si>
    <t>Výdřeva záporového pažení z pažin 100/100 mm</t>
  </si>
  <si>
    <t>OP1 62 = 62,000 [C]_x000D_
OP2 6,4 = 6,400 [D]_x000D_
Mezisoučet = 68,400 [E]</t>
  </si>
  <si>
    <t>položka zahrnuje osazení pažin bez ohledu na druh, jejich opotrebení a jejich odstranení</t>
  </si>
  <si>
    <t>227831</t>
  </si>
  <si>
    <t>MIKROPILOTY KOMPLET D DO 150MM NA POVRCHU</t>
  </si>
  <si>
    <t>Mikropiloty</t>
  </si>
  <si>
    <t>OP1 (10*4)+(8*3) = 64,000 [A]_x000D_
OP2 (9*4)+(14*3) = 78,000 [B]_x000D_
Mezisoučet = 142,000 [C]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</si>
  <si>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</si>
  <si>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26134</t>
  </si>
  <si>
    <t>VRTY PRO KOTVENÍ, INJEKTÁŽ A MIKROPILOTY NA POVRCHU TR. III D DO 200MM</t>
  </si>
  <si>
    <t>Vrty pro mikropiloty</t>
  </si>
  <si>
    <t>OP1 (10*4)+(8*3) = 64,000 [A]_x000D_
OP2 (9*4)+(14*3) = 78,000 [B]_x000D_
Mezisoučet = 142,000 [E]</t>
  </si>
  <si>
    <t>položka zahrnuje:
premístení, montáž a demontáž vrtných souprav
svislou dopravu zeminy z vrtu
vodorovnou dopravu zeminy bez uložení na skládku
prípadne nutné pažení docasné (vcetne odpažení) i trvalé</t>
  </si>
  <si>
    <t>26135</t>
  </si>
  <si>
    <t>VRTY PRO KOTVENÍ, INJEKTÁŽ A MIKROPILOTY NA POVRCHU TR. III D DO 300MM</t>
  </si>
  <si>
    <t>Vrty pro zápory (nosníky HEB)</t>
  </si>
  <si>
    <t>OP1 12*6 = 72,000 [A]_x000D_
OP2 3*3 = 9,000 [B]_x000D_
Mezisoučet = 81,000 [C]</t>
  </si>
  <si>
    <t>272325</t>
  </si>
  <si>
    <t>ZÁKLADY ZE ŽELEZOBETONU DO C30/37</t>
  </si>
  <si>
    <t>Základy OP1 včetně křídel</t>
  </si>
  <si>
    <t>OP1 10,4 = 10,400 [A]_x000D_
OP1 Levé křídlo 4,6 = 4,600 [B]_x000D_
OP1 Pravé křídlo 3,4 = 3,400 [C]_x000D_
Mezisoučet = 18,400 [D]</t>
  </si>
  <si>
    <t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</si>
  <si>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</si>
  <si>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</si>
  <si>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Výztuž základů</t>
  </si>
  <si>
    <t>Odhad kg/m3 ((10,4+3,4)*0,1)+(4,6*0,18) = 2,208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</si>
  <si>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</si>
  <si>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28999</t>
  </si>
  <si>
    <t>OPLÁŠTENÍ (ZPEVNENÍ) Z FÓLIE</t>
  </si>
  <si>
    <t>Těsnící vrstva za opěrami</t>
  </si>
  <si>
    <t>5,6+7,5 = 13,100 [A]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</si>
  <si>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</si>
  <si>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Svislé konstrukce</t>
  </si>
  <si>
    <t>31717</t>
  </si>
  <si>
    <t>KOVOVÉ KONSTRUKCE PRO KOTVENÍ RÍMSY</t>
  </si>
  <si>
    <t>KG</t>
  </si>
  <si>
    <t>Vrtané kotvy římsy</t>
  </si>
  <si>
    <t>6kg/ks 51*6 = 306,000 [A]</t>
  </si>
  <si>
    <t>Položka zahrnuje dodávku (výrobu) kotevního prvku predepsaného tvaru a jeho osazení do predepsané polohy vcetne nezbytných prací (vrty, zálivky apod.)</t>
  </si>
  <si>
    <t>317325</t>
  </si>
  <si>
    <t>RÍMSY ZE ŽELEZOBETONU DO C30/37</t>
  </si>
  <si>
    <t>Na mostě 6,9 = 6,900 [A]_x000D_
Na křídle za OP1 1,5 = 1,500 [B]_x000D_
Na křídle za OP2 2,9 = 2,900 [C]_x000D_
Mezisoučet = 11,300 [D]</t>
  </si>
  <si>
    <t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</si>
  <si>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</si>
  <si>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</si>
  <si>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Odhad 220 kg/m3 11,3*0,22 = 2,486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</si>
  <si>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</si>
  <si>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327314</t>
  </si>
  <si>
    <t>ZDI OPERNÉ, ZÁRUBNÍ, NÁBREŽNÍ Z PROSTÉHO BETONU DO C25/30</t>
  </si>
  <si>
    <t>Ochranný práh z líce OP2</t>
  </si>
  <si>
    <t>0,5*1,2*6,5 = 3,900 [A]</t>
  </si>
  <si>
    <t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</si>
  <si>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333325</t>
  </si>
  <si>
    <t>MOSTNÍ OPERY A KRÍDLA ZE ŽELEZOVÉHO BETONU DO C30/37</t>
  </si>
  <si>
    <t>Opěry, křídla a úložní prahy</t>
  </si>
  <si>
    <t>OP1 Dřík 14,3 = 14,300 [A]_x000D_
OP1 Úl.práh 7,1 = 7,100 [B]_x000D_
OP1 Levé křídlo 9 = 9,000 [C]_x000D_
OP1 Pravé křídlo 7,6 = 7,600 [D]_x000D_
OP2 Úl.práh 7,5 = 7,500 [E]_x000D_
OP2 Levé křídlo 3,8 = 3,800 [F]_x000D_
OP2 Pravé křídlo 5,7 = 5,700 [G]_x000D_
Mezisoučet = 55,000 [H]</t>
  </si>
  <si>
    <t>333365</t>
  </si>
  <si>
    <t>VÝZTUŽ MOSTNÍCH OPER A KRÍDEL Z OCELI 10505, B500B</t>
  </si>
  <si>
    <t>Odhad kg/m3 ((7,1+9+7,5+3,8+5,7)*0,18)+((14,3+7,6)*0,1) = 8,148 [A]</t>
  </si>
  <si>
    <t>Vodorovné konstrukce</t>
  </si>
  <si>
    <t>421325</t>
  </si>
  <si>
    <t>MOSTNÍ NOSNÉ DESKOVÉ KONSTRUKCE ZE ŽELEZOBETONU C30/37</t>
  </si>
  <si>
    <t>Zmonilitnění mezi nosníky a za nosníky</t>
  </si>
  <si>
    <t>9,3 = 9,300 [A]</t>
  </si>
  <si>
    <t>421365</t>
  </si>
  <si>
    <t>VÝZTUŽ MOSTNÍ DESKOVÉ KONSTRUKCE Z OCELI 10505, B500B</t>
  </si>
  <si>
    <t>Výztuž dobetonávky nosníků</t>
  </si>
  <si>
    <t>Odhad kg/m3 9,3*0,2 = 1,860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</si>
  <si>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</si>
  <si>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424137R</t>
  </si>
  <si>
    <t>MOSTNÍ NOSNÍKY Z DÍLCU Z PREDPJ BET DO C55/67</t>
  </si>
  <si>
    <t>Předem předpjaté deskové nosníky C 55/67 XF4, XC4, XD2 včetně uložení na NAIP ve 2 vrstvách š.0,4m</t>
  </si>
  <si>
    <t>8,2+7,9+9,3 = 25,400 [A]</t>
  </si>
  <si>
    <t>- dodání dílce požadovaného tvaru a vlastností, jeho skladování, doprava a osazení do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pod.).</t>
  </si>
  <si>
    <t>451312</t>
  </si>
  <si>
    <t>PODKLADNÍ A VÝPLNOVÉ VRSTVY Z PROSTÉHO BETONU C12/15</t>
  </si>
  <si>
    <t>Podkladní betony</t>
  </si>
  <si>
    <t>OP1 (úl.prah+křídla) 1,8+1,5+0,7 = 4,000 [A]_x000D_
OP2 (úl.práh+křídla) 1,5+0,7+1 = 3,200 [B]_x000D_
Přechodové bloky za římsou 0,5+0,5 = 1,000 [C]_x000D_
Mezisoučet = 8,200 [E]</t>
  </si>
  <si>
    <t>451313</t>
  </si>
  <si>
    <t>PODKLADNÍ A VÝPLNOVÉ VRSTVY Z PROSTÉHO BETONU C16/20</t>
  </si>
  <si>
    <t>Podkladní a výplňový beton</t>
  </si>
  <si>
    <t>Pod drenáž za OP2 a levým křídelm 0,3*0,5*12 = 1,800 [A]_x000D_
Zásyp z líce OP1 0,4*0,5*10 = 2,000 [B]_x000D_
Mezisoučet = 3,800 [C]</t>
  </si>
  <si>
    <t>451314</t>
  </si>
  <si>
    <t>PODKLADNÍ A VÝPLNOVÉ VRSTVY Z PROSTÉHO BETONU C25/30</t>
  </si>
  <si>
    <t>Lože pro dlažbu přechodového bloku římsy za OP2 C 25/30 XF3 a pod skluzy</t>
  </si>
  <si>
    <t>Dlažba 2*1*0,2 = 0,400 [A]_x000D_
Skluzy 18*0,8*0,25 = 3,600 [B]_x000D_
Mezisoučet = 4,000 [C]</t>
  </si>
  <si>
    <t>45860</t>
  </si>
  <si>
    <t>VÝPLN ZA OPERAMI A ZDMI Z MEZEROVITÉHO BETONU</t>
  </si>
  <si>
    <t>Výplně za opěrami</t>
  </si>
  <si>
    <t>OP1 38,5+12 = 50,500 [A]_x000D_
OP2 7 = 7,000 [B]_x000D_
Mezisoučet = 57,500 [C]</t>
  </si>
  <si>
    <t>položka zahrnuje:
- dodávku mezerovitého betonu predepsané kvality a zásyp se zhutnením vcetne mimostaveništní a vnitrostaveništní dopravy</t>
  </si>
  <si>
    <t>465512</t>
  </si>
  <si>
    <t>DLAŽBY Z LOMOVÉHO KAMENE NA MC</t>
  </si>
  <si>
    <t>Dlažba přechodového bloku římsy za OP2</t>
  </si>
  <si>
    <t>2*1*0,25 = 0,500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</si>
  <si>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</si>
  <si>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</t>
  </si>
  <si>
    <t>Komunikace</t>
  </si>
  <si>
    <t>56333</t>
  </si>
  <si>
    <t>VOZOVKOVÉ VRSTVY ZE ŠTERKODRTI TL. DO 150MM</t>
  </si>
  <si>
    <t>Vozovkové vrstvy na předpolí mostu - 2 vrstvy tl. 150MM</t>
  </si>
  <si>
    <t>(32+35)*2 = 134,000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</si>
  <si>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</si>
  <si>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572123</t>
  </si>
  <si>
    <t>INFILTRACNÍ POSTRIK Z EMULZE DO 1,0KG/M2</t>
  </si>
  <si>
    <t>Vozovkové souvrství na předpolí mostu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</si>
  <si>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</si>
  <si>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</si>
  <si>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</si>
  <si>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Vozovkové vrstvy</t>
  </si>
  <si>
    <t>Pod ložnou vrstvu 35+32+56 = 123,000 [A]_x000D_
Pod obrusnou vrstvu 35+48+32+56 = 171,000 [B]_x000D_
Mezisoučet = 294,000 [C]</t>
  </si>
  <si>
    <t>574B34</t>
  </si>
  <si>
    <t>ASFALTOVÝ BETON PRO OBRUSNÉ VRSTVY MODIFIK ACO 11+, 11S TL. 40MM</t>
  </si>
  <si>
    <t>Asfaltové vozovkové vrstvy</t>
  </si>
  <si>
    <t>Ochrana izolace na mostě 3,5*13,7 = 47,950 [A]_x000D_
Obrusná vrstva 35+48+32+56 = 171,000 [B]_x000D_
Mezisoučet = 218,950 [C]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</si>
  <si>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</si>
  <si>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574C56</t>
  </si>
  <si>
    <t>ASFALTOVÝ BETON PRO LOŽNÍ VRSTVY ACL 16+, 16S TL. 60MM</t>
  </si>
  <si>
    <t>Vozovkové vrstvy na předpolí mostu</t>
  </si>
  <si>
    <t>35+32+56 = 123,000 [A]</t>
  </si>
  <si>
    <t>574E88</t>
  </si>
  <si>
    <t>ASFALTOVÝ BETON PRO PODKLADNÍ VRSTVY ACP 22+, 22S TL. 90MM</t>
  </si>
  <si>
    <t>6</t>
  </si>
  <si>
    <t>Úpravy povrchů, podlahy, výplně otvorů</t>
  </si>
  <si>
    <t>62592</t>
  </si>
  <si>
    <t>ÚPRAVA POVRCHU BETONOVÝCH PLOCH A KONSTRUKCÍ - STRIÁŽ</t>
  </si>
  <si>
    <t>Úprava pochozího povrchu římsy striáží</t>
  </si>
  <si>
    <t>52*0,6 = 31,200 [A]</t>
  </si>
  <si>
    <t>položka zahrnuje:
- provedení predepsané úpravy</t>
  </si>
  <si>
    <t>62747</t>
  </si>
  <si>
    <t>SPÁROVÁNÍ STARÉHO ZDIVA ZVLÁŠT MALTOU</t>
  </si>
  <si>
    <t>Přespárování lícního zdiva OP2 a křídel</t>
  </si>
  <si>
    <t>(5*1)+(8*2) = 21,000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</si>
  <si>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</si>
  <si>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7</t>
  </si>
  <si>
    <t>Přidružená stavební výroba</t>
  </si>
  <si>
    <t>711111</t>
  </si>
  <si>
    <t>IZOLACE BEŽNÝCH KONSTRUKCÍ PROTI ZEMNÍ VLHKOSTI ASFALTOVÝMI NÁTERY</t>
  </si>
  <si>
    <t>Izolace zasypaných ploch spodní stavby pod těsnící vrstvu 1xALP + 2xALN</t>
  </si>
  <si>
    <t>OP1 Základy 12*1,1*2 = 26,400 [A]_x000D_
OP1 Opěra a křídla (12*2,3)+(7*1,3) = 36,700 [B]_x000D_
OP2 Úl.práh a křídla (5*0,5)+(8*1,6) = 15,300 [C]_x000D_
Mezisoučet = 78,400 [D]</t>
  </si>
  <si>
    <t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</si>
  <si>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711412</t>
  </si>
  <si>
    <t>IZOLACE MOSTOVEK CELOPLOŠNÁ ASFALTOVÝMI PÁSY</t>
  </si>
  <si>
    <t>Izolace nosné konstrukce a rubu opěr po těsnící vrstvu</t>
  </si>
  <si>
    <t>4,6*(13,7+1+1) = 72,220 [A]</t>
  </si>
  <si>
    <t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</si>
  <si>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</si>
  <si>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</si>
  <si>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>Ochrana izolace rubu opěr nad těsnící vrstvou z XPS 10mm</t>
  </si>
  <si>
    <t>4,6*1*2 = 9,200 [A]</t>
  </si>
  <si>
    <t>položka zahrnuje:
- dodání  predepsaného ochranného materiálu
- zrízení ochrany izolace</t>
  </si>
  <si>
    <t>711502</t>
  </si>
  <si>
    <t>OCHRANA IZOLACE NA POVRCHU ASFALTOVÝMI PÁSY</t>
  </si>
  <si>
    <t>Ochrana izolace pod římsami</t>
  </si>
  <si>
    <t>13,7*(1+1) = 27,400 [A]</t>
  </si>
  <si>
    <t>711509</t>
  </si>
  <si>
    <t>OCHRANA IZOLACE NA POVRCHU TEXTILIÍ</t>
  </si>
  <si>
    <t>Ochrana izolace zasypaných ploch geotextilií 600 g/m2</t>
  </si>
  <si>
    <t>z pol. 711111 78,4 = 78,400 [A]</t>
  </si>
  <si>
    <t>78382</t>
  </si>
  <si>
    <t>NÁTERY BETON KONSTR TYP S2 (OS-B)</t>
  </si>
  <si>
    <t>Ochranný nátěr boků a části podhledu nosné konstrukce u říms</t>
  </si>
  <si>
    <t>(14+14)*1 = 28,000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</si>
  <si>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</si>
  <si>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78386</t>
  </si>
  <si>
    <t>NÁTERY BETON KONSTR TYP S9 (OS-E)</t>
  </si>
  <si>
    <t>Ochranný nátěr obruby říms</t>
  </si>
  <si>
    <t>(22+30)*0,35 = 18,200 [A]</t>
  </si>
  <si>
    <t>8</t>
  </si>
  <si>
    <t>Potrubí</t>
  </si>
  <si>
    <t>875332</t>
  </si>
  <si>
    <t>POTRUBÍ DREN Z TRUB PLAST DN DO 150MM DEROVANÝCH</t>
  </si>
  <si>
    <t>Drenáže za opěrami a křídly. Prostup dříky opěr včetně vyústění bude proveden dle VL4 204.01</t>
  </si>
  <si>
    <t>12+10+1,5+1,5+1,5+5+5 = 36,500 [A]</t>
  </si>
  <si>
    <t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</si>
  <si>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87627</t>
  </si>
  <si>
    <t>CHRÁNICKY Z TRUB PLASTOVÝCH DN DO 100MM</t>
  </si>
  <si>
    <t>Průchodky v římse</t>
  </si>
  <si>
    <t>(2*22)+(2*30) = 104,000 [A]</t>
  </si>
  <si>
    <t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</si>
  <si>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87634</t>
  </si>
  <si>
    <t>CHRÁNICKY Z TRUB PLASTOVÝCH DN DO 200MM</t>
  </si>
  <si>
    <t>Prostupy pro drenáže</t>
  </si>
  <si>
    <t>(1,1*2)+1,5 = 3,700 [A]</t>
  </si>
  <si>
    <t>9</t>
  </si>
  <si>
    <t>Ostatní konstrukce a práce</t>
  </si>
  <si>
    <t>9111B1</t>
  </si>
  <si>
    <t>ZÁBRADLÍ SILNICNÍ SE SVISLOU VÝPLNÍ - DODÁVKA A MONTÁŽ</t>
  </si>
  <si>
    <t>Zábradlí na mostě a předpolích na římsách včetně kotvení a vrtů pro kotvení dle schválené VTD a materiálů</t>
  </si>
  <si>
    <t>22+30 = 52,000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</si>
  <si>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</si>
  <si>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91297</t>
  </si>
  <si>
    <t>DOPRAVNÍ ZRCADLO</t>
  </si>
  <si>
    <t>Demontáž stávajícího zrcadla před stavbou a jeho zpětná montáž po stavbě do nové pozice. V případě poškození dodávka zrcadla nového.</t>
  </si>
  <si>
    <t>položka zahrnuje:
- dodání a osazení zrcadla vcetne nutných zemních prací
- predepsaná povrchová úprava
- vnitrostaveništní a mimostaveništní doprava
- odrazky plastové nebo z retroreflexní fólie.</t>
  </si>
  <si>
    <t>914121</t>
  </si>
  <si>
    <t>DOPRAVNÍ ZNACKY ZÁKLADNÍ VELIKOSTI OCELOVÉ FÓLIE TR 1 - DODÁVKA A MONTÁŽ</t>
  </si>
  <si>
    <t>Nová DZ - zatížitelnost mostu</t>
  </si>
  <si>
    <t>2 = 2,000 [A]</t>
  </si>
  <si>
    <t>položka zahrnuje:
- dodávku a montáž znacek v požadovaném provedení</t>
  </si>
  <si>
    <t>914123</t>
  </si>
  <si>
    <t>DOPRAVNÍ ZNACKY ZÁKLADNÍ VELIKOSTI OCELOVÉ FÓLIE TR 1 - DEMONTÁŽ</t>
  </si>
  <si>
    <t>Demontáž stávající DZ</t>
  </si>
  <si>
    <t>Položka zahrnuje odstranení, demontáž a odklizení materiálu s odvozem na predepsané místo</t>
  </si>
  <si>
    <t>914311</t>
  </si>
  <si>
    <t>DOPRAV ZNACKY ZMENŠ VEL OCEL - DODÁVKA A MONTÁŽ</t>
  </si>
  <si>
    <t>Nové DZ - 2 x evidenční číslo mostu, 2 x označení toku</t>
  </si>
  <si>
    <t>4 = 4,000 [A]</t>
  </si>
  <si>
    <t>917224</t>
  </si>
  <si>
    <t>SILNICNÍ A CHODNÍKOVÉ OBRUBY Z BETONOVÝCH OBRUBNÍKU ŠÍR 150MM</t>
  </si>
  <si>
    <t>Obruby přechodového bloku římsy za OP2</t>
  </si>
  <si>
    <t>5 = 5,000 [A]</t>
  </si>
  <si>
    <t>Položka zahrnuje:
dodání a pokládku betonových obrubníku o rozmerech predepsaných zadávací dokumentací
betonové lože i bocní betonovou operku.</t>
  </si>
  <si>
    <t>919111</t>
  </si>
  <si>
    <t>REZÁNÍ ASFALTOVÉHO KRYTU VOZOVEK TL DO 50MM</t>
  </si>
  <si>
    <t>Napojení na stávající vozovku</t>
  </si>
  <si>
    <t>4+3,5+4+8 = 19,500 [A]</t>
  </si>
  <si>
    <t>položka zahrnuje rezání vozovkové vrstvy v predepsané tlouštce, vcetne spotreby vody</t>
  </si>
  <si>
    <t>931315</t>
  </si>
  <si>
    <t>TESNENÍ DILATAC SPAR ASF ZÁLIVKOU PRUR DO 600MM2</t>
  </si>
  <si>
    <t>Asfaltové zálivky v obrusné vrstvě</t>
  </si>
  <si>
    <t>položka zahrnuje dodávku a osazení predepsaného materiálu, ocištení ploch spáry pred úpravou, ocištení okolí spáry po úprave
nezahrnuje tesnící profil</t>
  </si>
  <si>
    <t>931332</t>
  </si>
  <si>
    <t>TESNENÍ DILATACNÍCH SPAR POLYURETANOVÝM TMELEM PRUREZU DO 200MM2</t>
  </si>
  <si>
    <t>Těsnění smršťovacích spár římsy</t>
  </si>
  <si>
    <t>1,75*8 = 14,000 [A]</t>
  </si>
  <si>
    <t>931334</t>
  </si>
  <si>
    <t>TESNENÍ DILATACNÍCH SPAR POLYURETANOVÝM TMELEM PRUREZU DO 400MM2</t>
  </si>
  <si>
    <t>Těsnění dilatačních spár římsy</t>
  </si>
  <si>
    <t>1,75*7 = 12,250 [A]</t>
  </si>
  <si>
    <t>935212</t>
  </si>
  <si>
    <t>PRÍKOPOVÉ ŽLABY Z BETON TVÁRNIC ŠÍR DO 600MM DO BETONU TL 100MM</t>
  </si>
  <si>
    <t>Skluzy za křídly opěr</t>
  </si>
  <si>
    <t>3*6 = 18,000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</si>
  <si>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</si>
  <si>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93639</t>
  </si>
  <si>
    <t>ZAÚSTENÍ SKLUZU (VCET DLAŽBY Z LOM KAMENE)</t>
  </si>
  <si>
    <t>Vyústění drenáže za křídly do svahu do vývařiště</t>
  </si>
  <si>
    <t>Položka zahrnuje veškerý materiál, výrobky a polotovary, vcetne mimostaveništní a vnitrostaveništní dopravy (rovnež presuny), vcetne naložení a složení,prípadne s uložením.</t>
  </si>
  <si>
    <t>936501</t>
  </si>
  <si>
    <t>DROBNÉ DOPLNK KONSTR KOVOVÉ NEREZ</t>
  </si>
  <si>
    <t>Pouzdrové posuvné trny mezi dilatačními celky opěra/křídlo a křídlo/křídlo</t>
  </si>
  <si>
    <t>3kg/ks (12+8)*3 = 60,000 [A]</t>
  </si>
  <si>
    <t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</si>
  <si>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936502</t>
  </si>
  <si>
    <t>DROBNÉ DOPLNK KONSTR KOVOVÉ POZINK</t>
  </si>
  <si>
    <t>Konzoly s lůžkem pro uložení vodovodu včetně kotvení - vrty pr.20 hl.150mm</t>
  </si>
  <si>
    <t>10kg/ks 16*10 = 160,000 [A]</t>
  </si>
  <si>
    <t>93650R</t>
  </si>
  <si>
    <t>VODOMĚRNÁ LAŤ</t>
  </si>
  <si>
    <t>Vodoměrná lať pro odečet výšky vody</t>
  </si>
  <si>
    <t>9365R</t>
  </si>
  <si>
    <t>LETOPOČET VÝSTAVBY</t>
  </si>
  <si>
    <t>Letopočet výstavby vlysem do betonu římsy</t>
  </si>
  <si>
    <t>966136</t>
  </si>
  <si>
    <t>BOURÁNÍ KONSTRUKCÍ Z KAMENE NA MC S ODVOZEM DO 12KM</t>
  </si>
  <si>
    <t>Stávající OP1 4,4*1*3,5 = 15,400 [A]_x000D_
Stávající OP2 4,4*1*0,6 = 2,640 [B]_x000D_
Stávající křídla OP1 (6+2)*1*3,5 = 28,000 [C]_x000D_
Stávající křídla OP2 (4+6)*1*1,2 = 12,000 [D]_x000D_
Mezisoučet = 58,040 [E]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</si>
  <si>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</si>
  <si>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966156</t>
  </si>
  <si>
    <t>BOURÁNÍ KONSTRUKCÍ Z PROST BETONU S ODVOZEM DO 12KM</t>
  </si>
  <si>
    <t>Dřík a základ OP1</t>
  </si>
  <si>
    <t>1*4,4*3,5 = 15,400 [A]</t>
  </si>
  <si>
    <t>966166</t>
  </si>
  <si>
    <t>BOURÁNÍ KONSTRUKCÍ ZE ŽELEZOBETONU S ODVOZEM DO 12KM</t>
  </si>
  <si>
    <t>Úložné prahy opěr</t>
  </si>
  <si>
    <t>2*4,4*1*0,6 = 5,280 [A]</t>
  </si>
  <si>
    <t>966185</t>
  </si>
  <si>
    <t>DEMONTÁŽ KONSTRUKCÍ KOVOVÝCH S ODVOZEM DO 8KM</t>
  </si>
  <si>
    <t>Stávající nosná ocelová konstrukce 6*12*92,3/1000 = 6,646 [A]_x000D_
Stávající roznášecí rošt z larsen 3,6*12*155/1000 = 6,696 [B]_x000D_
Stávající zábradlí na mostě (odhad 40kg/m) (12+12)*0,04 = 0,960 [C]_x000D_
Stávající zábradlí na předpolí (odhad 15kg/m) 16*0,015 = 0,240 [D]_x000D_
Mezisoučet = 14,542 [E]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</si>
  <si>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</si>
  <si>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z pol. 113326 3,6 = 3,600 [A]</t>
  </si>
  <si>
    <t>014102</t>
  </si>
  <si>
    <t>POPLATKY ZA SKLÁDKU - DŘEVINA</t>
  </si>
  <si>
    <t>Z pol. 112026 2 = 2,000 [A]</t>
  </si>
  <si>
    <t>027121</t>
  </si>
  <si>
    <t>PROVIZORNÍ PRÍSTUPOVÉ CESTY</t>
  </si>
  <si>
    <t>Provizorní cesta k lávce pro pěší - zřízení, údržba, odstranění včetně likvidace odpadu</t>
  </si>
  <si>
    <t>1,5*10 = 15,000 [A]</t>
  </si>
  <si>
    <t>02741</t>
  </si>
  <si>
    <t>PROVIZORNÍ LÁVKY</t>
  </si>
  <si>
    <t>Provizorní lávka pro pěší včetně napojení na provizorní komunikaci pro pěší - VTD, dovoz, montáž, nájemné po dobu výstavby, demontáž a odvoz, revize, údržba. _x000D_
Lávka musí splňovat veškré požadavky BOZP. Požadovaná  nosnost 150 kg/m2. Průchozí šířka 1,5m.</t>
  </si>
  <si>
    <t>minimální pochozí plocha 19*1,5 = 28,500 [A]</t>
  </si>
  <si>
    <t>111206</t>
  </si>
  <si>
    <t>ODSTRANENÍ KROVIN S ODVOZEM DO 12KM</t>
  </si>
  <si>
    <t>Křoviny v místě lávky</t>
  </si>
  <si>
    <t>25+25 = 50,000 [A]</t>
  </si>
  <si>
    <t>odstranení krovin a stromu do prumeru 100 mm
doprava drevin na predepsanou vzdálenost
spálení na hromadách nebo štepkování</t>
  </si>
  <si>
    <t>112016</t>
  </si>
  <si>
    <t>KÁCENÍ STROMU D KMENE DO 0,5M S ODSTRANENÍM PAREZU, ODVOZ DO 12KM</t>
  </si>
  <si>
    <t>Odtsranění náletových dřevin</t>
  </si>
  <si>
    <t>8 = 8,000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</si>
  <si>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</si>
  <si>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113326</t>
  </si>
  <si>
    <t>ODSTRAN PODKL ZPEVNENÝCH PLOCH Z KAMENIVA NESTMEL, ODVOZ DO 12KM</t>
  </si>
  <si>
    <t>Polštář ze ŠTD pod základ lávky</t>
  </si>
  <si>
    <t>3*2*0,3*2 = 3,600 [A]</t>
  </si>
  <si>
    <t>12273</t>
  </si>
  <si>
    <t>ODKOPÁVKY A PROKOPÁVKY OBECNÉ TR. I</t>
  </si>
  <si>
    <t>Odkop pro založení lávky - materiál zůstane na staveništi pro zpětný zásyp</t>
  </si>
  <si>
    <t>2*3*1*2 = 12,000 [A]</t>
  </si>
  <si>
    <t>17411</t>
  </si>
  <si>
    <t>ZÁSYP JAM A RÝH ZEMINOU SE ZHUTNENÍM</t>
  </si>
  <si>
    <t>Zpětný zásyp po základech lávky</t>
  </si>
  <si>
    <t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</si>
  <si>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18241</t>
  </si>
  <si>
    <t>ZALOŽENÍ TRÁVNÍKU RUCNÍM VÝSEVEM</t>
  </si>
  <si>
    <t>Plocha po základech lávky</t>
  </si>
  <si>
    <t>3*2*2 = 12,000 [A]</t>
  </si>
  <si>
    <t>Zahrnuje dodání predepsané travní smesi, její výsev na ornici, zalévání, první pokosení, to vše bez ohledu na sklon terénu</t>
  </si>
  <si>
    <t>27152</t>
  </si>
  <si>
    <t>POLŠTÁRE POD ZÁKLADY Z KAMENIVA DRCENÉHO</t>
  </si>
  <si>
    <t>Vrstva ŠTD pod základ lávky z panelu</t>
  </si>
  <si>
    <t>položka zahrnuje dodávku predepsaného kameniva, mimostaveništní a vnitrostaveništní dopravu a jeho uložení
není-li v zadávací dokumentaci uvedeno jinak, jedná se o nakupovaný materiál</t>
  </si>
  <si>
    <t>27212</t>
  </si>
  <si>
    <t>ZÁKLADY Z DÍLCU ŽELEZOBETONOVÝCH</t>
  </si>
  <si>
    <t>Základy z panelů</t>
  </si>
  <si>
    <t>1*3*0,2*2 = 1,200 [A]</t>
  </si>
  <si>
    <t>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pod.).</t>
  </si>
  <si>
    <t>96711</t>
  </si>
  <si>
    <t>VYBOURÁNÍ CÁSTÍ KONSTRUKCÍ Z BETON DÍLCU</t>
  </si>
  <si>
    <t>Odstranění základů z panelů včetně odvozu</t>
  </si>
  <si>
    <t>položka zahrnuje: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</si>
  <si>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02742</t>
  </si>
  <si>
    <t>Provizorní konstrukce pro převedení vodovodu (provizorní přeložka vodovodu není součástí stavby) - VTD, dovoz, montáž, nájemné po dobu výstavby, demontáž a odvoz, revize, údržba. _x000D_
Konstrukce musí splňovat požadovanou nosnost 10kg/m + osamělé břemeno 300kg.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</si>
</sst>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workbookViewId="0"/>
  </sheetViews>
  <sheetFormatPr defaultRowHeight="14.4" x14ac:dyDescent="0.3"/>
  <cols>
    <col min="1" max="2" width="31.44140625" customWidth="1"/>
    <col min="3" max="5" width="18.88671875" customWidth="1"/>
  </cols>
  <sheetData>
    <row r="1" spans="1:5" x14ac:dyDescent="0.3">
      <c r="A1" s="1" t="s">
        <v>0</v>
      </c>
      <c r="B1" s="2" t="s">
        <v>1</v>
      </c>
      <c r="C1" s="3"/>
      <c r="D1" s="3"/>
      <c r="E1" s="3"/>
    </row>
    <row r="2" spans="1:5" x14ac:dyDescent="0.3">
      <c r="A2" s="1"/>
      <c r="B2" s="45" t="s">
        <v>2</v>
      </c>
      <c r="C2" s="3"/>
      <c r="D2" s="3"/>
      <c r="E2" s="3"/>
    </row>
    <row r="3" spans="1:5" x14ac:dyDescent="0.3">
      <c r="A3" s="3"/>
      <c r="B3" s="46"/>
      <c r="C3" s="3"/>
      <c r="D3" s="3"/>
      <c r="E3" s="3"/>
    </row>
    <row r="4" spans="1:5" x14ac:dyDescent="0.3">
      <c r="A4" s="3"/>
      <c r="B4" s="45" t="s">
        <v>3</v>
      </c>
      <c r="C4" s="46"/>
      <c r="D4" s="46"/>
      <c r="E4" s="46"/>
    </row>
    <row r="5" spans="1:5" x14ac:dyDescent="0.3">
      <c r="A5" s="3"/>
      <c r="B5" s="3"/>
      <c r="C5" s="3"/>
      <c r="D5" s="3"/>
      <c r="E5" s="3"/>
    </row>
    <row r="6" spans="1:5" x14ac:dyDescent="0.3">
      <c r="A6" s="3"/>
      <c r="B6" s="5" t="s">
        <v>4</v>
      </c>
      <c r="C6" s="6">
        <f>SUM(C10:C12)</f>
        <v>0</v>
      </c>
      <c r="D6" s="3"/>
      <c r="E6" s="3"/>
    </row>
    <row r="7" spans="1:5" x14ac:dyDescent="0.3">
      <c r="A7" s="3"/>
      <c r="B7" s="5" t="s">
        <v>5</v>
      </c>
      <c r="C7" s="6">
        <f>SUM(E10:E12)</f>
        <v>0</v>
      </c>
      <c r="D7" s="3"/>
      <c r="E7" s="3"/>
    </row>
    <row r="8" spans="1:5" x14ac:dyDescent="0.3">
      <c r="A8" s="3"/>
      <c r="B8" s="3"/>
      <c r="C8" s="3"/>
      <c r="D8" s="3"/>
      <c r="E8" s="3"/>
    </row>
    <row r="9" spans="1:5" x14ac:dyDescent="0.3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3">
      <c r="A10" s="8" t="s">
        <v>11</v>
      </c>
      <c r="B10" s="8" t="s">
        <v>12</v>
      </c>
      <c r="C10" s="9">
        <f>'201'!I3</f>
        <v>0</v>
      </c>
      <c r="D10" s="9">
        <f>SUMIFS('201'!O:O,'201'!A:A,"P")</f>
        <v>0</v>
      </c>
      <c r="E10" s="9">
        <f>C10+D10</f>
        <v>0</v>
      </c>
    </row>
    <row r="11" spans="1:5" x14ac:dyDescent="0.3">
      <c r="A11" s="8" t="s">
        <v>13</v>
      </c>
      <c r="B11" s="8" t="s">
        <v>14</v>
      </c>
      <c r="C11" s="9">
        <f>'202'!I3</f>
        <v>0</v>
      </c>
      <c r="D11" s="9">
        <f>SUMIFS('202'!O:O,'202'!A:A,"P")</f>
        <v>0</v>
      </c>
      <c r="E11" s="9">
        <f>C11+D11</f>
        <v>0</v>
      </c>
    </row>
    <row r="12" spans="1:5" ht="26.4" x14ac:dyDescent="0.3">
      <c r="A12" s="8" t="s">
        <v>15</v>
      </c>
      <c r="B12" s="8" t="s">
        <v>16</v>
      </c>
      <c r="C12" s="9">
        <f>'501'!I3</f>
        <v>0</v>
      </c>
      <c r="D12" s="9">
        <f>SUMIFS('501'!O:O,'501'!A:A,"P")</f>
        <v>0</v>
      </c>
      <c r="E12" s="9">
        <f>C12+D12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53"/>
  <sheetViews>
    <sheetView tabSelected="1" topLeftCell="B1" workbookViewId="0">
      <selection activeCell="L14" sqref="L14"/>
    </sheetView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3">
      <c r="A3" s="3" t="s">
        <v>18</v>
      </c>
      <c r="B3" s="16" t="s">
        <v>19</v>
      </c>
      <c r="C3" s="47" t="s">
        <v>20</v>
      </c>
      <c r="D3" s="48"/>
      <c r="E3" s="17" t="s">
        <v>21</v>
      </c>
      <c r="F3" s="3"/>
      <c r="G3" s="3"/>
      <c r="H3" s="18" t="s">
        <v>11</v>
      </c>
      <c r="I3" s="19">
        <f>SUMIFS(I8:I353,A8:A353,"SD")</f>
        <v>0</v>
      </c>
      <c r="J3" s="15"/>
      <c r="O3">
        <v>0</v>
      </c>
      <c r="P3">
        <v>2</v>
      </c>
    </row>
    <row r="4" spans="1:16" x14ac:dyDescent="0.3">
      <c r="A4" s="3" t="s">
        <v>22</v>
      </c>
      <c r="B4" s="16" t="s">
        <v>23</v>
      </c>
      <c r="C4" s="47" t="s">
        <v>11</v>
      </c>
      <c r="D4" s="48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24</v>
      </c>
      <c r="B5" s="50" t="s">
        <v>25</v>
      </c>
      <c r="C5" s="51" t="s">
        <v>26</v>
      </c>
      <c r="D5" s="51" t="s">
        <v>27</v>
      </c>
      <c r="E5" s="51" t="s">
        <v>28</v>
      </c>
      <c r="F5" s="51" t="s">
        <v>29</v>
      </c>
      <c r="G5" s="51" t="s">
        <v>30</v>
      </c>
      <c r="H5" s="51" t="s">
        <v>31</v>
      </c>
      <c r="I5" s="51"/>
      <c r="J5" s="52" t="s">
        <v>32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33</v>
      </c>
      <c r="I6" s="7" t="s">
        <v>34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35</v>
      </c>
      <c r="B8" s="25"/>
      <c r="C8" s="26" t="s">
        <v>36</v>
      </c>
      <c r="D8" s="27"/>
      <c r="E8" s="24" t="s">
        <v>37</v>
      </c>
      <c r="F8" s="27"/>
      <c r="G8" s="27"/>
      <c r="H8" s="27"/>
      <c r="I8" s="28">
        <f>SUMIFS(I9:I64,A9:A64,"P")</f>
        <v>0</v>
      </c>
      <c r="J8" s="29"/>
    </row>
    <row r="9" spans="1:16" x14ac:dyDescent="0.3">
      <c r="A9" s="30" t="s">
        <v>38</v>
      </c>
      <c r="B9" s="30">
        <v>1</v>
      </c>
      <c r="C9" s="31" t="s">
        <v>39</v>
      </c>
      <c r="D9" s="30" t="s">
        <v>40</v>
      </c>
      <c r="E9" s="32" t="s">
        <v>41</v>
      </c>
      <c r="F9" s="33" t="s">
        <v>42</v>
      </c>
      <c r="G9" s="34">
        <v>20.6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3">
      <c r="A10" s="30" t="s">
        <v>43</v>
      </c>
      <c r="B10" s="38"/>
      <c r="E10" s="39" t="s">
        <v>44</v>
      </c>
      <c r="J10" s="40"/>
    </row>
    <row r="11" spans="1:16" ht="43.2" x14ac:dyDescent="0.3">
      <c r="A11" s="30" t="s">
        <v>45</v>
      </c>
      <c r="B11" s="38"/>
      <c r="E11" s="41" t="s">
        <v>46</v>
      </c>
      <c r="J11" s="40"/>
    </row>
    <row r="12" spans="1:16" ht="28.8" x14ac:dyDescent="0.3">
      <c r="A12" s="30" t="s">
        <v>47</v>
      </c>
      <c r="B12" s="38"/>
      <c r="E12" s="32" t="s">
        <v>48</v>
      </c>
      <c r="J12" s="40"/>
    </row>
    <row r="13" spans="1:16" x14ac:dyDescent="0.3">
      <c r="A13" s="30" t="s">
        <v>38</v>
      </c>
      <c r="B13" s="30">
        <v>2</v>
      </c>
      <c r="C13" s="31" t="s">
        <v>49</v>
      </c>
      <c r="D13" s="30" t="s">
        <v>40</v>
      </c>
      <c r="E13" s="32" t="s">
        <v>50</v>
      </c>
      <c r="F13" s="33" t="s">
        <v>42</v>
      </c>
      <c r="G13" s="34">
        <v>16.474</v>
      </c>
      <c r="H13" s="35">
        <v>0</v>
      </c>
      <c r="I13" s="36">
        <f>ROUND(G13*H13,P4)</f>
        <v>0</v>
      </c>
      <c r="J13" s="30"/>
      <c r="O13" s="37">
        <f>I13*0.21</f>
        <v>0</v>
      </c>
      <c r="P13">
        <v>3</v>
      </c>
    </row>
    <row r="14" spans="1:16" x14ac:dyDescent="0.3">
      <c r="A14" s="30" t="s">
        <v>43</v>
      </c>
      <c r="B14" s="38"/>
      <c r="E14" s="39" t="s">
        <v>44</v>
      </c>
      <c r="J14" s="40"/>
    </row>
    <row r="15" spans="1:16" ht="43.2" x14ac:dyDescent="0.3">
      <c r="A15" s="30" t="s">
        <v>45</v>
      </c>
      <c r="B15" s="38"/>
      <c r="E15" s="41" t="s">
        <v>51</v>
      </c>
      <c r="J15" s="40"/>
    </row>
    <row r="16" spans="1:16" ht="28.8" x14ac:dyDescent="0.3">
      <c r="A16" s="30" t="s">
        <v>47</v>
      </c>
      <c r="B16" s="38"/>
      <c r="E16" s="32" t="s">
        <v>48</v>
      </c>
      <c r="J16" s="40"/>
    </row>
    <row r="17" spans="1:16" x14ac:dyDescent="0.3">
      <c r="A17" s="30" t="s">
        <v>38</v>
      </c>
      <c r="B17" s="30">
        <v>3</v>
      </c>
      <c r="C17" s="31" t="s">
        <v>52</v>
      </c>
      <c r="D17" s="30" t="s">
        <v>53</v>
      </c>
      <c r="E17" s="32" t="s">
        <v>54</v>
      </c>
      <c r="F17" s="33" t="s">
        <v>42</v>
      </c>
      <c r="G17" s="34">
        <v>193.19499999999999</v>
      </c>
      <c r="H17" s="35">
        <v>0</v>
      </c>
      <c r="I17" s="36">
        <f>ROUND(G17*H17,P4)</f>
        <v>0</v>
      </c>
      <c r="J17" s="30"/>
      <c r="O17" s="37">
        <f>I17*0.21</f>
        <v>0</v>
      </c>
      <c r="P17">
        <v>3</v>
      </c>
    </row>
    <row r="18" spans="1:16" x14ac:dyDescent="0.3">
      <c r="A18" s="30" t="s">
        <v>43</v>
      </c>
      <c r="B18" s="38"/>
      <c r="E18" s="39" t="s">
        <v>44</v>
      </c>
      <c r="J18" s="40"/>
    </row>
    <row r="19" spans="1:16" ht="86.4" x14ac:dyDescent="0.3">
      <c r="A19" s="30" t="s">
        <v>45</v>
      </c>
      <c r="B19" s="38"/>
      <c r="E19" s="41" t="s">
        <v>55</v>
      </c>
      <c r="J19" s="40"/>
    </row>
    <row r="20" spans="1:16" ht="28.8" x14ac:dyDescent="0.3">
      <c r="A20" s="30" t="s">
        <v>47</v>
      </c>
      <c r="B20" s="38"/>
      <c r="E20" s="32" t="s">
        <v>48</v>
      </c>
      <c r="J20" s="40"/>
    </row>
    <row r="21" spans="1:16" x14ac:dyDescent="0.3">
      <c r="A21" s="30" t="s">
        <v>38</v>
      </c>
      <c r="B21" s="30">
        <v>4</v>
      </c>
      <c r="C21" s="31" t="s">
        <v>56</v>
      </c>
      <c r="D21" s="30" t="s">
        <v>40</v>
      </c>
      <c r="E21" s="32" t="s">
        <v>57</v>
      </c>
      <c r="F21" s="33" t="s">
        <v>58</v>
      </c>
      <c r="G21" s="34">
        <v>1</v>
      </c>
      <c r="H21" s="35">
        <v>0</v>
      </c>
      <c r="I21" s="36">
        <f>ROUND(G21*H21,P4)</f>
        <v>0</v>
      </c>
      <c r="J21" s="33" t="s">
        <v>59</v>
      </c>
      <c r="O21" s="37">
        <f>I21*0.21</f>
        <v>0</v>
      </c>
      <c r="P21">
        <v>3</v>
      </c>
    </row>
    <row r="22" spans="1:16" x14ac:dyDescent="0.3">
      <c r="A22" s="30" t="s">
        <v>43</v>
      </c>
      <c r="B22" s="38"/>
      <c r="E22" s="32" t="s">
        <v>60</v>
      </c>
      <c r="J22" s="40"/>
    </row>
    <row r="23" spans="1:16" x14ac:dyDescent="0.3">
      <c r="A23" s="30" t="s">
        <v>45</v>
      </c>
      <c r="B23" s="38"/>
      <c r="E23" s="41" t="s">
        <v>61</v>
      </c>
      <c r="J23" s="40"/>
    </row>
    <row r="24" spans="1:16" ht="28.8" x14ac:dyDescent="0.3">
      <c r="A24" s="30" t="s">
        <v>47</v>
      </c>
      <c r="B24" s="38"/>
      <c r="E24" s="32" t="s">
        <v>62</v>
      </c>
      <c r="J24" s="40"/>
    </row>
    <row r="25" spans="1:16" x14ac:dyDescent="0.3">
      <c r="A25" s="30" t="s">
        <v>38</v>
      </c>
      <c r="B25" s="30">
        <v>5</v>
      </c>
      <c r="C25" s="31" t="s">
        <v>63</v>
      </c>
      <c r="D25" s="30" t="s">
        <v>64</v>
      </c>
      <c r="E25" s="32" t="s">
        <v>65</v>
      </c>
      <c r="F25" s="33" t="s">
        <v>58</v>
      </c>
      <c r="G25" s="34">
        <v>1</v>
      </c>
      <c r="H25" s="35">
        <v>0</v>
      </c>
      <c r="I25" s="36">
        <f>ROUND(G25*H25,P4)</f>
        <v>0</v>
      </c>
      <c r="J25" s="33" t="s">
        <v>59</v>
      </c>
      <c r="O25" s="37">
        <f>I25*0.21</f>
        <v>0</v>
      </c>
      <c r="P25">
        <v>3</v>
      </c>
    </row>
    <row r="26" spans="1:16" ht="28.8" x14ac:dyDescent="0.3">
      <c r="A26" s="30" t="s">
        <v>43</v>
      </c>
      <c r="B26" s="38"/>
      <c r="E26" s="32" t="s">
        <v>66</v>
      </c>
      <c r="J26" s="40"/>
    </row>
    <row r="27" spans="1:16" x14ac:dyDescent="0.3">
      <c r="A27" s="30" t="s">
        <v>45</v>
      </c>
      <c r="B27" s="38"/>
      <c r="E27" s="41" t="s">
        <v>61</v>
      </c>
      <c r="J27" s="40"/>
    </row>
    <row r="28" spans="1:16" ht="28.8" x14ac:dyDescent="0.3">
      <c r="A28" s="30" t="s">
        <v>47</v>
      </c>
      <c r="B28" s="38"/>
      <c r="E28" s="32" t="s">
        <v>67</v>
      </c>
      <c r="J28" s="40"/>
    </row>
    <row r="29" spans="1:16" x14ac:dyDescent="0.3">
      <c r="A29" s="30" t="s">
        <v>38</v>
      </c>
      <c r="B29" s="30">
        <v>6</v>
      </c>
      <c r="C29" s="31" t="s">
        <v>68</v>
      </c>
      <c r="D29" s="30" t="s">
        <v>40</v>
      </c>
      <c r="E29" s="32" t="s">
        <v>69</v>
      </c>
      <c r="F29" s="33" t="s">
        <v>58</v>
      </c>
      <c r="G29" s="34">
        <v>1</v>
      </c>
      <c r="H29" s="35">
        <v>0</v>
      </c>
      <c r="I29" s="36">
        <f>ROUND(G29*H29,P4)</f>
        <v>0</v>
      </c>
      <c r="J29" s="33" t="s">
        <v>59</v>
      </c>
      <c r="O29" s="37">
        <f>I29*0.21</f>
        <v>0</v>
      </c>
      <c r="P29">
        <v>3</v>
      </c>
    </row>
    <row r="30" spans="1:16" x14ac:dyDescent="0.3">
      <c r="A30" s="30" t="s">
        <v>43</v>
      </c>
      <c r="B30" s="38"/>
      <c r="E30" s="32" t="s">
        <v>70</v>
      </c>
      <c r="J30" s="40"/>
    </row>
    <row r="31" spans="1:16" x14ac:dyDescent="0.3">
      <c r="A31" s="30" t="s">
        <v>45</v>
      </c>
      <c r="B31" s="38"/>
      <c r="E31" s="41" t="s">
        <v>61</v>
      </c>
      <c r="J31" s="40"/>
    </row>
    <row r="32" spans="1:16" x14ac:dyDescent="0.3">
      <c r="A32" s="30" t="s">
        <v>47</v>
      </c>
      <c r="B32" s="38"/>
      <c r="E32" s="32" t="s">
        <v>71</v>
      </c>
      <c r="J32" s="40"/>
    </row>
    <row r="33" spans="1:16" x14ac:dyDescent="0.3">
      <c r="A33" s="30" t="s">
        <v>38</v>
      </c>
      <c r="B33" s="30">
        <v>7</v>
      </c>
      <c r="C33" s="31" t="s">
        <v>72</v>
      </c>
      <c r="D33" s="30" t="s">
        <v>40</v>
      </c>
      <c r="E33" s="32" t="s">
        <v>73</v>
      </c>
      <c r="F33" s="33" t="s">
        <v>74</v>
      </c>
      <c r="G33" s="34">
        <v>1</v>
      </c>
      <c r="H33" s="35">
        <v>0</v>
      </c>
      <c r="I33" s="36">
        <f>ROUND(G33*H33,P4)</f>
        <v>0</v>
      </c>
      <c r="J33" s="33" t="s">
        <v>59</v>
      </c>
      <c r="O33" s="37">
        <f>I33*0.21</f>
        <v>0</v>
      </c>
      <c r="P33">
        <v>3</v>
      </c>
    </row>
    <row r="34" spans="1:16" x14ac:dyDescent="0.3">
      <c r="A34" s="30" t="s">
        <v>43</v>
      </c>
      <c r="B34" s="38"/>
      <c r="E34" s="32" t="s">
        <v>75</v>
      </c>
      <c r="J34" s="40"/>
    </row>
    <row r="35" spans="1:16" x14ac:dyDescent="0.3">
      <c r="A35" s="30" t="s">
        <v>45</v>
      </c>
      <c r="B35" s="38"/>
      <c r="E35" s="41" t="s">
        <v>61</v>
      </c>
      <c r="J35" s="40"/>
    </row>
    <row r="36" spans="1:16" x14ac:dyDescent="0.3">
      <c r="A36" s="30" t="s">
        <v>47</v>
      </c>
      <c r="B36" s="38"/>
      <c r="E36" s="32" t="s">
        <v>71</v>
      </c>
      <c r="J36" s="40"/>
    </row>
    <row r="37" spans="1:16" x14ac:dyDescent="0.3">
      <c r="A37" s="30" t="s">
        <v>38</v>
      </c>
      <c r="B37" s="30">
        <v>8</v>
      </c>
      <c r="C37" s="31" t="s">
        <v>76</v>
      </c>
      <c r="D37" s="30" t="s">
        <v>40</v>
      </c>
      <c r="E37" s="32" t="s">
        <v>77</v>
      </c>
      <c r="F37" s="33" t="s">
        <v>58</v>
      </c>
      <c r="G37" s="34">
        <v>1</v>
      </c>
      <c r="H37" s="35">
        <v>0</v>
      </c>
      <c r="I37" s="36">
        <f>ROUND(G37*H37,P4)</f>
        <v>0</v>
      </c>
      <c r="J37" s="30"/>
      <c r="O37" s="37">
        <f>I37*0.21</f>
        <v>0</v>
      </c>
      <c r="P37">
        <v>3</v>
      </c>
    </row>
    <row r="38" spans="1:16" ht="28.8" x14ac:dyDescent="0.3">
      <c r="A38" s="30" t="s">
        <v>43</v>
      </c>
      <c r="B38" s="38"/>
      <c r="E38" s="32" t="s">
        <v>78</v>
      </c>
      <c r="J38" s="40"/>
    </row>
    <row r="39" spans="1:16" x14ac:dyDescent="0.3">
      <c r="A39" s="30" t="s">
        <v>45</v>
      </c>
      <c r="B39" s="38"/>
      <c r="E39" s="41" t="s">
        <v>61</v>
      </c>
      <c r="J39" s="40"/>
    </row>
    <row r="40" spans="1:16" x14ac:dyDescent="0.3">
      <c r="A40" s="30" t="s">
        <v>47</v>
      </c>
      <c r="B40" s="38"/>
      <c r="E40" s="32" t="s">
        <v>71</v>
      </c>
      <c r="J40" s="40"/>
    </row>
    <row r="41" spans="1:16" x14ac:dyDescent="0.3">
      <c r="A41" s="30" t="s">
        <v>38</v>
      </c>
      <c r="B41" s="30">
        <v>9</v>
      </c>
      <c r="C41" s="31" t="s">
        <v>79</v>
      </c>
      <c r="D41" s="30" t="s">
        <v>40</v>
      </c>
      <c r="E41" s="32" t="s">
        <v>80</v>
      </c>
      <c r="F41" s="33" t="s">
        <v>74</v>
      </c>
      <c r="G41" s="34">
        <v>1</v>
      </c>
      <c r="H41" s="35">
        <v>0</v>
      </c>
      <c r="I41" s="36">
        <f>ROUND(G41*H41,P4)</f>
        <v>0</v>
      </c>
      <c r="J41" s="33" t="s">
        <v>59</v>
      </c>
      <c r="O41" s="37">
        <f>I41*0.21</f>
        <v>0</v>
      </c>
      <c r="P41">
        <v>3</v>
      </c>
    </row>
    <row r="42" spans="1:16" x14ac:dyDescent="0.3">
      <c r="A42" s="30" t="s">
        <v>43</v>
      </c>
      <c r="B42" s="38"/>
      <c r="E42" s="39" t="s">
        <v>44</v>
      </c>
      <c r="J42" s="40"/>
    </row>
    <row r="43" spans="1:16" x14ac:dyDescent="0.3">
      <c r="A43" s="30" t="s">
        <v>45</v>
      </c>
      <c r="B43" s="38"/>
      <c r="E43" s="41" t="s">
        <v>61</v>
      </c>
      <c r="J43" s="40"/>
    </row>
    <row r="44" spans="1:16" x14ac:dyDescent="0.3">
      <c r="A44" s="30" t="s">
        <v>47</v>
      </c>
      <c r="B44" s="38"/>
      <c r="E44" s="32" t="s">
        <v>71</v>
      </c>
      <c r="J44" s="40"/>
    </row>
    <row r="45" spans="1:16" x14ac:dyDescent="0.3">
      <c r="A45" s="30" t="s">
        <v>38</v>
      </c>
      <c r="B45" s="30">
        <v>10</v>
      </c>
      <c r="C45" s="31" t="s">
        <v>81</v>
      </c>
      <c r="D45" s="30" t="s">
        <v>64</v>
      </c>
      <c r="E45" s="32" t="s">
        <v>82</v>
      </c>
      <c r="F45" s="33" t="s">
        <v>58</v>
      </c>
      <c r="G45" s="34">
        <v>1</v>
      </c>
      <c r="H45" s="35">
        <v>0</v>
      </c>
      <c r="I45" s="36">
        <f>ROUND(G45*H45,P4)</f>
        <v>0</v>
      </c>
      <c r="J45" s="33" t="s">
        <v>59</v>
      </c>
      <c r="O45" s="37">
        <f>I45*0.21</f>
        <v>0</v>
      </c>
      <c r="P45">
        <v>3</v>
      </c>
    </row>
    <row r="46" spans="1:16" x14ac:dyDescent="0.3">
      <c r="A46" s="30" t="s">
        <v>43</v>
      </c>
      <c r="B46" s="38"/>
      <c r="E46" s="32" t="s">
        <v>83</v>
      </c>
      <c r="J46" s="40"/>
    </row>
    <row r="47" spans="1:16" x14ac:dyDescent="0.3">
      <c r="A47" s="30" t="s">
        <v>45</v>
      </c>
      <c r="B47" s="38"/>
      <c r="E47" s="41" t="s">
        <v>61</v>
      </c>
      <c r="J47" s="40"/>
    </row>
    <row r="48" spans="1:16" x14ac:dyDescent="0.3">
      <c r="A48" s="30" t="s">
        <v>47</v>
      </c>
      <c r="B48" s="38"/>
      <c r="E48" s="32" t="s">
        <v>71</v>
      </c>
      <c r="J48" s="40"/>
    </row>
    <row r="49" spans="1:16" x14ac:dyDescent="0.3">
      <c r="A49" s="30" t="s">
        <v>38</v>
      </c>
      <c r="B49" s="30">
        <v>11</v>
      </c>
      <c r="C49" s="31" t="s">
        <v>84</v>
      </c>
      <c r="D49" s="30" t="s">
        <v>64</v>
      </c>
      <c r="E49" s="32" t="s">
        <v>85</v>
      </c>
      <c r="F49" s="33" t="s">
        <v>58</v>
      </c>
      <c r="G49" s="34">
        <v>1</v>
      </c>
      <c r="H49" s="35">
        <v>0</v>
      </c>
      <c r="I49" s="36">
        <f>ROUND(G49*H49,P4)</f>
        <v>0</v>
      </c>
      <c r="J49" s="33" t="s">
        <v>59</v>
      </c>
      <c r="O49" s="37">
        <f>I49*0.21</f>
        <v>0</v>
      </c>
      <c r="P49">
        <v>3</v>
      </c>
    </row>
    <row r="50" spans="1:16" x14ac:dyDescent="0.3">
      <c r="A50" s="30" t="s">
        <v>43</v>
      </c>
      <c r="B50" s="38"/>
      <c r="E50" s="32" t="s">
        <v>86</v>
      </c>
      <c r="J50" s="40"/>
    </row>
    <row r="51" spans="1:16" x14ac:dyDescent="0.3">
      <c r="A51" s="30" t="s">
        <v>45</v>
      </c>
      <c r="B51" s="38"/>
      <c r="E51" s="41" t="s">
        <v>61</v>
      </c>
      <c r="J51" s="40"/>
    </row>
    <row r="52" spans="1:16" x14ac:dyDescent="0.3">
      <c r="A52" s="30" t="s">
        <v>47</v>
      </c>
      <c r="B52" s="38"/>
      <c r="E52" s="32" t="s">
        <v>71</v>
      </c>
      <c r="J52" s="40"/>
    </row>
    <row r="53" spans="1:16" x14ac:dyDescent="0.3">
      <c r="A53" s="30" t="s">
        <v>38</v>
      </c>
      <c r="B53" s="30">
        <v>12</v>
      </c>
      <c r="C53" s="31" t="s">
        <v>87</v>
      </c>
      <c r="D53" s="30" t="s">
        <v>40</v>
      </c>
      <c r="E53" s="32" t="s">
        <v>88</v>
      </c>
      <c r="F53" s="33" t="s">
        <v>58</v>
      </c>
      <c r="G53" s="34">
        <v>1</v>
      </c>
      <c r="H53" s="35">
        <v>0</v>
      </c>
      <c r="I53" s="36">
        <f>ROUND(G53*H53,P4)</f>
        <v>0</v>
      </c>
      <c r="J53" s="33" t="s">
        <v>59</v>
      </c>
      <c r="O53" s="37">
        <f>I53*0.21</f>
        <v>0</v>
      </c>
      <c r="P53">
        <v>3</v>
      </c>
    </row>
    <row r="54" spans="1:16" x14ac:dyDescent="0.3">
      <c r="A54" s="30" t="s">
        <v>43</v>
      </c>
      <c r="B54" s="38"/>
      <c r="E54" s="39" t="s">
        <v>44</v>
      </c>
      <c r="J54" s="40"/>
    </row>
    <row r="55" spans="1:16" x14ac:dyDescent="0.3">
      <c r="A55" s="30" t="s">
        <v>45</v>
      </c>
      <c r="B55" s="38"/>
      <c r="E55" s="41" t="s">
        <v>61</v>
      </c>
      <c r="J55" s="40"/>
    </row>
    <row r="56" spans="1:16" ht="100.8" x14ac:dyDescent="0.3">
      <c r="A56" s="30" t="s">
        <v>47</v>
      </c>
      <c r="B56" s="38"/>
      <c r="E56" s="32" t="s">
        <v>89</v>
      </c>
      <c r="J56" s="40"/>
    </row>
    <row r="57" spans="1:16" x14ac:dyDescent="0.3">
      <c r="A57" s="30" t="s">
        <v>38</v>
      </c>
      <c r="B57" s="30">
        <v>13</v>
      </c>
      <c r="C57" s="31" t="s">
        <v>90</v>
      </c>
      <c r="D57" s="30" t="s">
        <v>40</v>
      </c>
      <c r="E57" s="32" t="s">
        <v>91</v>
      </c>
      <c r="F57" s="33" t="s">
        <v>74</v>
      </c>
      <c r="G57" s="34">
        <v>1</v>
      </c>
      <c r="H57" s="35">
        <v>0</v>
      </c>
      <c r="I57" s="36">
        <f>ROUND(G57*H57,P4)</f>
        <v>0</v>
      </c>
      <c r="J57" s="33" t="s">
        <v>59</v>
      </c>
      <c r="O57" s="37">
        <f>I57*0.21</f>
        <v>0</v>
      </c>
      <c r="P57">
        <v>3</v>
      </c>
    </row>
    <row r="58" spans="1:16" x14ac:dyDescent="0.3">
      <c r="A58" s="30" t="s">
        <v>43</v>
      </c>
      <c r="B58" s="38"/>
      <c r="E58" s="39" t="s">
        <v>44</v>
      </c>
      <c r="J58" s="40"/>
    </row>
    <row r="59" spans="1:16" x14ac:dyDescent="0.3">
      <c r="A59" s="30" t="s">
        <v>45</v>
      </c>
      <c r="B59" s="38"/>
      <c r="E59" s="41" t="s">
        <v>61</v>
      </c>
      <c r="J59" s="40"/>
    </row>
    <row r="60" spans="1:16" ht="72" x14ac:dyDescent="0.3">
      <c r="A60" s="30" t="s">
        <v>47</v>
      </c>
      <c r="B60" s="38"/>
      <c r="E60" s="32" t="s">
        <v>92</v>
      </c>
      <c r="J60" s="40"/>
    </row>
    <row r="61" spans="1:16" x14ac:dyDescent="0.3">
      <c r="A61" s="30" t="s">
        <v>38</v>
      </c>
      <c r="B61" s="30">
        <v>14</v>
      </c>
      <c r="C61" s="31" t="s">
        <v>93</v>
      </c>
      <c r="D61" s="30" t="s">
        <v>64</v>
      </c>
      <c r="E61" s="32" t="s">
        <v>94</v>
      </c>
      <c r="F61" s="33" t="s">
        <v>58</v>
      </c>
      <c r="G61" s="34">
        <v>1</v>
      </c>
      <c r="H61" s="35">
        <v>0</v>
      </c>
      <c r="I61" s="36">
        <f>ROUND(G61*H61,P4)</f>
        <v>0</v>
      </c>
      <c r="J61" s="33" t="s">
        <v>59</v>
      </c>
      <c r="O61" s="37">
        <f>I61*0.21</f>
        <v>0</v>
      </c>
      <c r="P61">
        <v>3</v>
      </c>
    </row>
    <row r="62" spans="1:16" ht="43.2" x14ac:dyDescent="0.3">
      <c r="A62" s="30" t="s">
        <v>43</v>
      </c>
      <c r="B62" s="38"/>
      <c r="E62" s="32" t="s">
        <v>95</v>
      </c>
      <c r="J62" s="40"/>
    </row>
    <row r="63" spans="1:16" x14ac:dyDescent="0.3">
      <c r="A63" s="30" t="s">
        <v>45</v>
      </c>
      <c r="B63" s="38"/>
      <c r="E63" s="41" t="s">
        <v>61</v>
      </c>
      <c r="J63" s="40"/>
    </row>
    <row r="64" spans="1:16" ht="28.8" x14ac:dyDescent="0.3">
      <c r="A64" s="30" t="s">
        <v>47</v>
      </c>
      <c r="B64" s="38"/>
      <c r="E64" s="32" t="s">
        <v>96</v>
      </c>
      <c r="J64" s="40"/>
    </row>
    <row r="65" spans="1:16" x14ac:dyDescent="0.3">
      <c r="A65" s="24" t="s">
        <v>35</v>
      </c>
      <c r="B65" s="25"/>
      <c r="C65" s="26" t="s">
        <v>53</v>
      </c>
      <c r="D65" s="27"/>
      <c r="E65" s="24" t="s">
        <v>97</v>
      </c>
      <c r="F65" s="27"/>
      <c r="G65" s="27"/>
      <c r="H65" s="27"/>
      <c r="I65" s="28">
        <f>SUMIFS(I66:I105,A66:A105,"P")</f>
        <v>0</v>
      </c>
      <c r="J65" s="29"/>
    </row>
    <row r="66" spans="1:16" ht="28.8" x14ac:dyDescent="0.3">
      <c r="A66" s="30" t="s">
        <v>38</v>
      </c>
      <c r="B66" s="30">
        <v>15</v>
      </c>
      <c r="C66" s="31" t="s">
        <v>98</v>
      </c>
      <c r="D66" s="30" t="s">
        <v>40</v>
      </c>
      <c r="E66" s="32" t="s">
        <v>99</v>
      </c>
      <c r="F66" s="33" t="s">
        <v>42</v>
      </c>
      <c r="G66" s="34">
        <v>6.0739999999999998</v>
      </c>
      <c r="H66" s="35">
        <v>0</v>
      </c>
      <c r="I66" s="36">
        <f>ROUND(G66*H66,P4)</f>
        <v>0</v>
      </c>
      <c r="J66" s="33" t="s">
        <v>59</v>
      </c>
      <c r="O66" s="37">
        <f>I66*0.21</f>
        <v>0</v>
      </c>
      <c r="P66">
        <v>3</v>
      </c>
    </row>
    <row r="67" spans="1:16" x14ac:dyDescent="0.3">
      <c r="A67" s="30" t="s">
        <v>43</v>
      </c>
      <c r="B67" s="38"/>
      <c r="E67" s="32" t="s">
        <v>100</v>
      </c>
      <c r="J67" s="40"/>
    </row>
    <row r="68" spans="1:16" ht="43.2" x14ac:dyDescent="0.3">
      <c r="A68" s="30" t="s">
        <v>45</v>
      </c>
      <c r="B68" s="38"/>
      <c r="E68" s="41" t="s">
        <v>101</v>
      </c>
      <c r="J68" s="40"/>
    </row>
    <row r="69" spans="1:16" ht="72" x14ac:dyDescent="0.3">
      <c r="A69" s="30" t="s">
        <v>47</v>
      </c>
      <c r="B69" s="38"/>
      <c r="E69" s="32" t="s">
        <v>102</v>
      </c>
      <c r="J69" s="40"/>
    </row>
    <row r="70" spans="1:16" ht="28.8" x14ac:dyDescent="0.3">
      <c r="A70" s="30" t="s">
        <v>38</v>
      </c>
      <c r="B70" s="30">
        <v>16</v>
      </c>
      <c r="C70" s="31" t="s">
        <v>103</v>
      </c>
      <c r="D70" s="30" t="s">
        <v>40</v>
      </c>
      <c r="E70" s="32" t="s">
        <v>104</v>
      </c>
      <c r="F70" s="33" t="s">
        <v>42</v>
      </c>
      <c r="G70" s="34">
        <v>22.78</v>
      </c>
      <c r="H70" s="35">
        <v>0</v>
      </c>
      <c r="I70" s="36">
        <f>ROUND(G70*H70,P4)</f>
        <v>0</v>
      </c>
      <c r="J70" s="33" t="s">
        <v>59</v>
      </c>
      <c r="O70" s="37">
        <f>I70*0.21</f>
        <v>0</v>
      </c>
      <c r="P70">
        <v>3</v>
      </c>
    </row>
    <row r="71" spans="1:16" x14ac:dyDescent="0.3">
      <c r="A71" s="30" t="s">
        <v>43</v>
      </c>
      <c r="B71" s="38"/>
      <c r="E71" s="32" t="s">
        <v>105</v>
      </c>
      <c r="J71" s="40"/>
    </row>
    <row r="72" spans="1:16" ht="43.2" x14ac:dyDescent="0.3">
      <c r="A72" s="30" t="s">
        <v>45</v>
      </c>
      <c r="B72" s="38"/>
      <c r="E72" s="41" t="s">
        <v>106</v>
      </c>
      <c r="J72" s="40"/>
    </row>
    <row r="73" spans="1:16" ht="72" x14ac:dyDescent="0.3">
      <c r="A73" s="30" t="s">
        <v>47</v>
      </c>
      <c r="B73" s="38"/>
      <c r="E73" s="32" t="s">
        <v>102</v>
      </c>
      <c r="J73" s="40"/>
    </row>
    <row r="74" spans="1:16" x14ac:dyDescent="0.3">
      <c r="A74" s="30" t="s">
        <v>38</v>
      </c>
      <c r="B74" s="30">
        <v>17</v>
      </c>
      <c r="C74" s="31" t="s">
        <v>107</v>
      </c>
      <c r="D74" s="30" t="s">
        <v>40</v>
      </c>
      <c r="E74" s="32" t="s">
        <v>108</v>
      </c>
      <c r="F74" s="33" t="s">
        <v>42</v>
      </c>
      <c r="G74" s="34">
        <v>10.4</v>
      </c>
      <c r="H74" s="35">
        <v>0</v>
      </c>
      <c r="I74" s="36">
        <f>ROUND(G74*H74,P4)</f>
        <v>0</v>
      </c>
      <c r="J74" s="33" t="s">
        <v>59</v>
      </c>
      <c r="O74" s="37">
        <f>I74*0.21</f>
        <v>0</v>
      </c>
      <c r="P74">
        <v>3</v>
      </c>
    </row>
    <row r="75" spans="1:16" x14ac:dyDescent="0.3">
      <c r="A75" s="30" t="s">
        <v>43</v>
      </c>
      <c r="B75" s="38"/>
      <c r="E75" s="32" t="s">
        <v>109</v>
      </c>
      <c r="J75" s="40"/>
    </row>
    <row r="76" spans="1:16" x14ac:dyDescent="0.3">
      <c r="A76" s="30" t="s">
        <v>45</v>
      </c>
      <c r="B76" s="38"/>
      <c r="E76" s="41" t="s">
        <v>110</v>
      </c>
      <c r="J76" s="40"/>
    </row>
    <row r="77" spans="1:16" ht="72" x14ac:dyDescent="0.3">
      <c r="A77" s="30" t="s">
        <v>47</v>
      </c>
      <c r="B77" s="38"/>
      <c r="E77" s="32" t="s">
        <v>102</v>
      </c>
      <c r="J77" s="40"/>
    </row>
    <row r="78" spans="1:16" x14ac:dyDescent="0.3">
      <c r="A78" s="30" t="s">
        <v>38</v>
      </c>
      <c r="B78" s="30">
        <v>18</v>
      </c>
      <c r="C78" s="31" t="s">
        <v>111</v>
      </c>
      <c r="D78" s="30" t="s">
        <v>40</v>
      </c>
      <c r="E78" s="32" t="s">
        <v>112</v>
      </c>
      <c r="F78" s="33" t="s">
        <v>113</v>
      </c>
      <c r="G78" s="34">
        <v>79.099999999999994</v>
      </c>
      <c r="H78" s="35">
        <v>0</v>
      </c>
      <c r="I78" s="36">
        <f>ROUND(G78*H78,P4)</f>
        <v>0</v>
      </c>
      <c r="J78" s="33" t="s">
        <v>59</v>
      </c>
      <c r="O78" s="37">
        <f>I78*0.21</f>
        <v>0</v>
      </c>
      <c r="P78">
        <v>3</v>
      </c>
    </row>
    <row r="79" spans="1:16" x14ac:dyDescent="0.3">
      <c r="A79" s="30" t="s">
        <v>43</v>
      </c>
      <c r="B79" s="38"/>
      <c r="E79" s="32" t="s">
        <v>114</v>
      </c>
      <c r="J79" s="40"/>
    </row>
    <row r="80" spans="1:16" ht="57.6" x14ac:dyDescent="0.3">
      <c r="A80" s="30" t="s">
        <v>45</v>
      </c>
      <c r="B80" s="38"/>
      <c r="E80" s="41" t="s">
        <v>115</v>
      </c>
      <c r="J80" s="40"/>
    </row>
    <row r="81" spans="1:16" ht="28.8" x14ac:dyDescent="0.3">
      <c r="A81" s="30" t="s">
        <v>47</v>
      </c>
      <c r="B81" s="38"/>
      <c r="E81" s="32" t="s">
        <v>116</v>
      </c>
      <c r="J81" s="40"/>
    </row>
    <row r="82" spans="1:16" x14ac:dyDescent="0.3">
      <c r="A82" s="30" t="s">
        <v>38</v>
      </c>
      <c r="B82" s="30">
        <v>19</v>
      </c>
      <c r="C82" s="31" t="s">
        <v>117</v>
      </c>
      <c r="D82" s="30" t="s">
        <v>40</v>
      </c>
      <c r="E82" s="32" t="s">
        <v>118</v>
      </c>
      <c r="F82" s="33" t="s">
        <v>42</v>
      </c>
      <c r="G82" s="34">
        <v>30.6</v>
      </c>
      <c r="H82" s="35">
        <v>0</v>
      </c>
      <c r="I82" s="36">
        <f>ROUND(G82*H82,P4)</f>
        <v>0</v>
      </c>
      <c r="J82" s="33" t="s">
        <v>59</v>
      </c>
      <c r="O82" s="37">
        <f>I82*0.21</f>
        <v>0</v>
      </c>
      <c r="P82">
        <v>3</v>
      </c>
    </row>
    <row r="83" spans="1:16" ht="43.2" x14ac:dyDescent="0.3">
      <c r="A83" s="30" t="s">
        <v>43</v>
      </c>
      <c r="B83" s="38"/>
      <c r="E83" s="32" t="s">
        <v>119</v>
      </c>
      <c r="J83" s="40"/>
    </row>
    <row r="84" spans="1:16" x14ac:dyDescent="0.3">
      <c r="A84" s="30" t="s">
        <v>45</v>
      </c>
      <c r="B84" s="38"/>
      <c r="E84" s="41" t="s">
        <v>120</v>
      </c>
      <c r="J84" s="40"/>
    </row>
    <row r="85" spans="1:16" ht="409.6" x14ac:dyDescent="0.3">
      <c r="A85" s="30" t="s">
        <v>47</v>
      </c>
      <c r="B85" s="38"/>
      <c r="E85" s="32" t="s">
        <v>121</v>
      </c>
      <c r="J85" s="40"/>
    </row>
    <row r="86" spans="1:16" x14ac:dyDescent="0.3">
      <c r="A86" s="30" t="s">
        <v>38</v>
      </c>
      <c r="B86" s="30">
        <v>20</v>
      </c>
      <c r="C86" s="31" t="s">
        <v>122</v>
      </c>
      <c r="D86" s="30" t="s">
        <v>40</v>
      </c>
      <c r="E86" s="32" t="s">
        <v>123</v>
      </c>
      <c r="F86" s="33" t="s">
        <v>42</v>
      </c>
      <c r="G86" s="34">
        <v>20</v>
      </c>
      <c r="H86" s="35">
        <v>0</v>
      </c>
      <c r="I86" s="36">
        <f>ROUND(G86*H86,P4)</f>
        <v>0</v>
      </c>
      <c r="J86" s="33" t="s">
        <v>59</v>
      </c>
      <c r="O86" s="37">
        <f>I86*0.21</f>
        <v>0</v>
      </c>
      <c r="P86">
        <v>3</v>
      </c>
    </row>
    <row r="87" spans="1:16" x14ac:dyDescent="0.3">
      <c r="A87" s="30" t="s">
        <v>43</v>
      </c>
      <c r="B87" s="38"/>
      <c r="E87" s="32" t="s">
        <v>124</v>
      </c>
      <c r="J87" s="40"/>
    </row>
    <row r="88" spans="1:16" x14ac:dyDescent="0.3">
      <c r="A88" s="30" t="s">
        <v>45</v>
      </c>
      <c r="B88" s="38"/>
      <c r="E88" s="41" t="s">
        <v>125</v>
      </c>
      <c r="J88" s="40"/>
    </row>
    <row r="89" spans="1:16" ht="86.4" x14ac:dyDescent="0.3">
      <c r="A89" s="30" t="s">
        <v>47</v>
      </c>
      <c r="B89" s="38"/>
      <c r="E89" s="32" t="s">
        <v>126</v>
      </c>
      <c r="J89" s="40"/>
    </row>
    <row r="90" spans="1:16" x14ac:dyDescent="0.3">
      <c r="A90" s="30" t="s">
        <v>38</v>
      </c>
      <c r="B90" s="30">
        <v>21</v>
      </c>
      <c r="C90" s="31" t="s">
        <v>127</v>
      </c>
      <c r="D90" s="30" t="s">
        <v>40</v>
      </c>
      <c r="E90" s="32" t="s">
        <v>128</v>
      </c>
      <c r="F90" s="33" t="s">
        <v>42</v>
      </c>
      <c r="G90" s="34">
        <v>61.774999999999999</v>
      </c>
      <c r="H90" s="35">
        <v>0</v>
      </c>
      <c r="I90" s="36">
        <f>ROUND(G90*H90,P4)</f>
        <v>0</v>
      </c>
      <c r="J90" s="33" t="s">
        <v>59</v>
      </c>
      <c r="O90" s="37">
        <f>I90*0.21</f>
        <v>0</v>
      </c>
      <c r="P90">
        <v>3</v>
      </c>
    </row>
    <row r="91" spans="1:16" x14ac:dyDescent="0.3">
      <c r="A91" s="30" t="s">
        <v>43</v>
      </c>
      <c r="B91" s="38"/>
      <c r="E91" s="32" t="s">
        <v>129</v>
      </c>
      <c r="J91" s="40"/>
    </row>
    <row r="92" spans="1:16" ht="43.2" x14ac:dyDescent="0.3">
      <c r="A92" s="30" t="s">
        <v>45</v>
      </c>
      <c r="B92" s="38"/>
      <c r="E92" s="41" t="s">
        <v>130</v>
      </c>
      <c r="J92" s="40"/>
    </row>
    <row r="93" spans="1:16" ht="388.8" x14ac:dyDescent="0.3">
      <c r="A93" s="30" t="s">
        <v>47</v>
      </c>
      <c r="B93" s="38"/>
      <c r="E93" s="32" t="s">
        <v>131</v>
      </c>
      <c r="J93" s="40"/>
    </row>
    <row r="94" spans="1:16" x14ac:dyDescent="0.3">
      <c r="A94" s="30" t="s">
        <v>38</v>
      </c>
      <c r="B94" s="30">
        <v>22</v>
      </c>
      <c r="C94" s="31" t="s">
        <v>132</v>
      </c>
      <c r="D94" s="30" t="s">
        <v>40</v>
      </c>
      <c r="E94" s="32" t="s">
        <v>133</v>
      </c>
      <c r="F94" s="33" t="s">
        <v>42</v>
      </c>
      <c r="G94" s="34">
        <v>3</v>
      </c>
      <c r="H94" s="35">
        <v>0</v>
      </c>
      <c r="I94" s="36">
        <f>ROUND(G94*H94,P4)</f>
        <v>0</v>
      </c>
      <c r="J94" s="33" t="s">
        <v>59</v>
      </c>
      <c r="O94" s="37">
        <f>I94*0.21</f>
        <v>0</v>
      </c>
      <c r="P94">
        <v>3</v>
      </c>
    </row>
    <row r="95" spans="1:16" x14ac:dyDescent="0.3">
      <c r="A95" s="30" t="s">
        <v>43</v>
      </c>
      <c r="B95" s="38"/>
      <c r="E95" s="32" t="s">
        <v>134</v>
      </c>
      <c r="J95" s="40"/>
    </row>
    <row r="96" spans="1:16" x14ac:dyDescent="0.3">
      <c r="A96" s="30" t="s">
        <v>45</v>
      </c>
      <c r="B96" s="38"/>
      <c r="E96" s="41" t="s">
        <v>135</v>
      </c>
      <c r="J96" s="40"/>
    </row>
    <row r="97" spans="1:16" ht="273.60000000000002" x14ac:dyDescent="0.3">
      <c r="A97" s="30" t="s">
        <v>47</v>
      </c>
      <c r="B97" s="38"/>
      <c r="E97" s="32" t="s">
        <v>136</v>
      </c>
      <c r="J97" s="40"/>
    </row>
    <row r="98" spans="1:16" x14ac:dyDescent="0.3">
      <c r="A98" s="30" t="s">
        <v>38</v>
      </c>
      <c r="B98" s="30">
        <v>23</v>
      </c>
      <c r="C98" s="31" t="s">
        <v>137</v>
      </c>
      <c r="D98" s="30" t="s">
        <v>40</v>
      </c>
      <c r="E98" s="32" t="s">
        <v>138</v>
      </c>
      <c r="F98" s="33" t="s">
        <v>42</v>
      </c>
      <c r="G98" s="34">
        <v>61.2</v>
      </c>
      <c r="H98" s="35">
        <v>0</v>
      </c>
      <c r="I98" s="36">
        <f>ROUND(G98*H98,P4)</f>
        <v>0</v>
      </c>
      <c r="J98" s="33" t="s">
        <v>59</v>
      </c>
      <c r="O98" s="37">
        <f>I98*0.21</f>
        <v>0</v>
      </c>
      <c r="P98">
        <v>3</v>
      </c>
    </row>
    <row r="99" spans="1:16" ht="28.8" x14ac:dyDescent="0.3">
      <c r="A99" s="30" t="s">
        <v>43</v>
      </c>
      <c r="B99" s="38"/>
      <c r="E99" s="32" t="s">
        <v>139</v>
      </c>
      <c r="J99" s="40"/>
    </row>
    <row r="100" spans="1:16" ht="43.2" x14ac:dyDescent="0.3">
      <c r="A100" s="30" t="s">
        <v>45</v>
      </c>
      <c r="B100" s="38"/>
      <c r="E100" s="41" t="s">
        <v>140</v>
      </c>
      <c r="J100" s="40"/>
    </row>
    <row r="101" spans="1:16" ht="331.2" x14ac:dyDescent="0.3">
      <c r="A101" s="30" t="s">
        <v>47</v>
      </c>
      <c r="B101" s="38"/>
      <c r="E101" s="32" t="s">
        <v>141</v>
      </c>
      <c r="J101" s="40"/>
    </row>
    <row r="102" spans="1:16" x14ac:dyDescent="0.3">
      <c r="A102" s="30" t="s">
        <v>38</v>
      </c>
      <c r="B102" s="30">
        <v>24</v>
      </c>
      <c r="C102" s="31" t="s">
        <v>142</v>
      </c>
      <c r="D102" s="30" t="s">
        <v>40</v>
      </c>
      <c r="E102" s="32" t="s">
        <v>143</v>
      </c>
      <c r="F102" s="33" t="s">
        <v>144</v>
      </c>
      <c r="G102" s="34">
        <v>67</v>
      </c>
      <c r="H102" s="35">
        <v>0</v>
      </c>
      <c r="I102" s="36">
        <f>ROUND(G102*H102,P4)</f>
        <v>0</v>
      </c>
      <c r="J102" s="33" t="s">
        <v>59</v>
      </c>
      <c r="O102" s="37">
        <f>I102*0.21</f>
        <v>0</v>
      </c>
      <c r="P102">
        <v>3</v>
      </c>
    </row>
    <row r="103" spans="1:16" x14ac:dyDescent="0.3">
      <c r="A103" s="30" t="s">
        <v>43</v>
      </c>
      <c r="B103" s="38"/>
      <c r="E103" s="32" t="s">
        <v>145</v>
      </c>
      <c r="J103" s="40"/>
    </row>
    <row r="104" spans="1:16" x14ac:dyDescent="0.3">
      <c r="A104" s="30" t="s">
        <v>45</v>
      </c>
      <c r="B104" s="38"/>
      <c r="E104" s="41" t="s">
        <v>146</v>
      </c>
      <c r="J104" s="40"/>
    </row>
    <row r="105" spans="1:16" ht="28.8" x14ac:dyDescent="0.3">
      <c r="A105" s="30" t="s">
        <v>47</v>
      </c>
      <c r="B105" s="38"/>
      <c r="E105" s="32" t="s">
        <v>147</v>
      </c>
      <c r="J105" s="40"/>
    </row>
    <row r="106" spans="1:16" x14ac:dyDescent="0.3">
      <c r="A106" s="24" t="s">
        <v>35</v>
      </c>
      <c r="B106" s="25"/>
      <c r="C106" s="26" t="s">
        <v>148</v>
      </c>
      <c r="D106" s="27"/>
      <c r="E106" s="24" t="s">
        <v>149</v>
      </c>
      <c r="F106" s="27"/>
      <c r="G106" s="27"/>
      <c r="H106" s="27"/>
      <c r="I106" s="28">
        <f>SUMIFS(I107:I138,A107:A138,"P")</f>
        <v>0</v>
      </c>
      <c r="J106" s="29"/>
    </row>
    <row r="107" spans="1:16" x14ac:dyDescent="0.3">
      <c r="A107" s="30" t="s">
        <v>38</v>
      </c>
      <c r="B107" s="30">
        <v>25</v>
      </c>
      <c r="C107" s="31" t="s">
        <v>150</v>
      </c>
      <c r="D107" s="30" t="s">
        <v>40</v>
      </c>
      <c r="E107" s="32" t="s">
        <v>151</v>
      </c>
      <c r="F107" s="33" t="s">
        <v>152</v>
      </c>
      <c r="G107" s="34">
        <v>6.7389999999999999</v>
      </c>
      <c r="H107" s="35">
        <v>0</v>
      </c>
      <c r="I107" s="36">
        <f>ROUND(G107*H107,P4)</f>
        <v>0</v>
      </c>
      <c r="J107" s="33" t="s">
        <v>59</v>
      </c>
      <c r="O107" s="37">
        <f>I107*0.21</f>
        <v>0</v>
      </c>
      <c r="P107">
        <v>3</v>
      </c>
    </row>
    <row r="108" spans="1:16" x14ac:dyDescent="0.3">
      <c r="A108" s="30" t="s">
        <v>43</v>
      </c>
      <c r="B108" s="38"/>
      <c r="E108" s="32" t="s">
        <v>153</v>
      </c>
      <c r="J108" s="40"/>
    </row>
    <row r="109" spans="1:16" ht="43.2" x14ac:dyDescent="0.3">
      <c r="A109" s="30" t="s">
        <v>45</v>
      </c>
      <c r="B109" s="38"/>
      <c r="E109" s="41" t="s">
        <v>154</v>
      </c>
      <c r="J109" s="40"/>
    </row>
    <row r="110" spans="1:16" ht="57.6" x14ac:dyDescent="0.3">
      <c r="A110" s="30" t="s">
        <v>47</v>
      </c>
      <c r="B110" s="38"/>
      <c r="E110" s="32" t="s">
        <v>155</v>
      </c>
      <c r="J110" s="40"/>
    </row>
    <row r="111" spans="1:16" x14ac:dyDescent="0.3">
      <c r="A111" s="30" t="s">
        <v>38</v>
      </c>
      <c r="B111" s="30">
        <v>26</v>
      </c>
      <c r="C111" s="31" t="s">
        <v>156</v>
      </c>
      <c r="D111" s="30" t="s">
        <v>64</v>
      </c>
      <c r="E111" s="32" t="s">
        <v>157</v>
      </c>
      <c r="F111" s="33" t="s">
        <v>144</v>
      </c>
      <c r="G111" s="34">
        <v>68.400000000000006</v>
      </c>
      <c r="H111" s="35">
        <v>0</v>
      </c>
      <c r="I111" s="36">
        <f>ROUND(G111*H111,P4)</f>
        <v>0</v>
      </c>
      <c r="J111" s="33" t="s">
        <v>59</v>
      </c>
      <c r="O111" s="37">
        <f>I111*0.21</f>
        <v>0</v>
      </c>
      <c r="P111">
        <v>3</v>
      </c>
    </row>
    <row r="112" spans="1:16" x14ac:dyDescent="0.3">
      <c r="A112" s="30" t="s">
        <v>43</v>
      </c>
      <c r="B112" s="38"/>
      <c r="E112" s="32" t="s">
        <v>158</v>
      </c>
      <c r="J112" s="40"/>
    </row>
    <row r="113" spans="1:16" ht="43.2" x14ac:dyDescent="0.3">
      <c r="A113" s="30" t="s">
        <v>45</v>
      </c>
      <c r="B113" s="38"/>
      <c r="E113" s="41" t="s">
        <v>159</v>
      </c>
      <c r="J113" s="40"/>
    </row>
    <row r="114" spans="1:16" ht="28.8" x14ac:dyDescent="0.3">
      <c r="A114" s="30" t="s">
        <v>47</v>
      </c>
      <c r="B114" s="38"/>
      <c r="E114" s="32" t="s">
        <v>160</v>
      </c>
      <c r="J114" s="40"/>
    </row>
    <row r="115" spans="1:16" x14ac:dyDescent="0.3">
      <c r="A115" s="30" t="s">
        <v>38</v>
      </c>
      <c r="B115" s="30">
        <v>27</v>
      </c>
      <c r="C115" s="31" t="s">
        <v>161</v>
      </c>
      <c r="D115" s="30" t="s">
        <v>40</v>
      </c>
      <c r="E115" s="32" t="s">
        <v>162</v>
      </c>
      <c r="F115" s="33" t="s">
        <v>113</v>
      </c>
      <c r="G115" s="34">
        <v>142</v>
      </c>
      <c r="H115" s="35">
        <v>0</v>
      </c>
      <c r="I115" s="36">
        <f>ROUND(G115*H115,P4)</f>
        <v>0</v>
      </c>
      <c r="J115" s="33" t="s">
        <v>59</v>
      </c>
      <c r="O115" s="37">
        <f>I115*0.21</f>
        <v>0</v>
      </c>
      <c r="P115">
        <v>3</v>
      </c>
    </row>
    <row r="116" spans="1:16" x14ac:dyDescent="0.3">
      <c r="A116" s="30" t="s">
        <v>43</v>
      </c>
      <c r="B116" s="38"/>
      <c r="E116" s="32" t="s">
        <v>163</v>
      </c>
      <c r="J116" s="40"/>
    </row>
    <row r="117" spans="1:16" ht="43.2" x14ac:dyDescent="0.3">
      <c r="A117" s="30" t="s">
        <v>45</v>
      </c>
      <c r="B117" s="38"/>
      <c r="E117" s="41" t="s">
        <v>164</v>
      </c>
      <c r="J117" s="40"/>
    </row>
    <row r="118" spans="1:16" ht="72" x14ac:dyDescent="0.3">
      <c r="A118" s="30" t="s">
        <v>47</v>
      </c>
      <c r="B118" s="38"/>
      <c r="E118" s="32" t="s">
        <v>165</v>
      </c>
      <c r="J118" s="40"/>
    </row>
    <row r="119" spans="1:16" ht="28.8" x14ac:dyDescent="0.3">
      <c r="A119" s="30" t="s">
        <v>38</v>
      </c>
      <c r="B119" s="30">
        <v>28</v>
      </c>
      <c r="C119" s="31" t="s">
        <v>166</v>
      </c>
      <c r="D119" s="30" t="s">
        <v>40</v>
      </c>
      <c r="E119" s="32" t="s">
        <v>167</v>
      </c>
      <c r="F119" s="33" t="s">
        <v>113</v>
      </c>
      <c r="G119" s="34">
        <v>142</v>
      </c>
      <c r="H119" s="35">
        <v>0</v>
      </c>
      <c r="I119" s="36">
        <f>ROUND(G119*H119,P4)</f>
        <v>0</v>
      </c>
      <c r="J119" s="33" t="s">
        <v>59</v>
      </c>
      <c r="O119" s="37">
        <f>I119*0.21</f>
        <v>0</v>
      </c>
      <c r="P119">
        <v>3</v>
      </c>
    </row>
    <row r="120" spans="1:16" x14ac:dyDescent="0.3">
      <c r="A120" s="30" t="s">
        <v>43</v>
      </c>
      <c r="B120" s="38"/>
      <c r="E120" s="32" t="s">
        <v>168</v>
      </c>
      <c r="J120" s="40"/>
    </row>
    <row r="121" spans="1:16" ht="43.2" x14ac:dyDescent="0.3">
      <c r="A121" s="30" t="s">
        <v>45</v>
      </c>
      <c r="B121" s="38"/>
      <c r="E121" s="41" t="s">
        <v>169</v>
      </c>
      <c r="J121" s="40"/>
    </row>
    <row r="122" spans="1:16" ht="72" x14ac:dyDescent="0.3">
      <c r="A122" s="30" t="s">
        <v>47</v>
      </c>
      <c r="B122" s="38"/>
      <c r="E122" s="32" t="s">
        <v>170</v>
      </c>
      <c r="J122" s="40"/>
    </row>
    <row r="123" spans="1:16" ht="28.8" x14ac:dyDescent="0.3">
      <c r="A123" s="30" t="s">
        <v>38</v>
      </c>
      <c r="B123" s="30">
        <v>29</v>
      </c>
      <c r="C123" s="31" t="s">
        <v>171</v>
      </c>
      <c r="D123" s="30" t="s">
        <v>40</v>
      </c>
      <c r="E123" s="32" t="s">
        <v>172</v>
      </c>
      <c r="F123" s="33" t="s">
        <v>113</v>
      </c>
      <c r="G123" s="34">
        <v>81</v>
      </c>
      <c r="H123" s="35">
        <v>0</v>
      </c>
      <c r="I123" s="36">
        <f>ROUND(G123*H123,P4)</f>
        <v>0</v>
      </c>
      <c r="J123" s="33" t="s">
        <v>59</v>
      </c>
      <c r="O123" s="37">
        <f>I123*0.21</f>
        <v>0</v>
      </c>
      <c r="P123">
        <v>3</v>
      </c>
    </row>
    <row r="124" spans="1:16" x14ac:dyDescent="0.3">
      <c r="A124" s="30" t="s">
        <v>43</v>
      </c>
      <c r="B124" s="38"/>
      <c r="E124" s="32" t="s">
        <v>173</v>
      </c>
      <c r="J124" s="40"/>
    </row>
    <row r="125" spans="1:16" ht="43.2" x14ac:dyDescent="0.3">
      <c r="A125" s="30" t="s">
        <v>45</v>
      </c>
      <c r="B125" s="38"/>
      <c r="E125" s="41" t="s">
        <v>174</v>
      </c>
      <c r="J125" s="40"/>
    </row>
    <row r="126" spans="1:16" ht="72" x14ac:dyDescent="0.3">
      <c r="A126" s="30" t="s">
        <v>47</v>
      </c>
      <c r="B126" s="38"/>
      <c r="E126" s="32" t="s">
        <v>170</v>
      </c>
      <c r="J126" s="40"/>
    </row>
    <row r="127" spans="1:16" x14ac:dyDescent="0.3">
      <c r="A127" s="30" t="s">
        <v>38</v>
      </c>
      <c r="B127" s="30">
        <v>30</v>
      </c>
      <c r="C127" s="31" t="s">
        <v>175</v>
      </c>
      <c r="D127" s="30" t="s">
        <v>40</v>
      </c>
      <c r="E127" s="32" t="s">
        <v>176</v>
      </c>
      <c r="F127" s="33" t="s">
        <v>42</v>
      </c>
      <c r="G127" s="34">
        <v>18.399999999999999</v>
      </c>
      <c r="H127" s="35">
        <v>0</v>
      </c>
      <c r="I127" s="36">
        <f>ROUND(G127*H127,P4)</f>
        <v>0</v>
      </c>
      <c r="J127" s="33" t="s">
        <v>59</v>
      </c>
      <c r="O127" s="37">
        <f>I127*0.21</f>
        <v>0</v>
      </c>
      <c r="P127">
        <v>3</v>
      </c>
    </row>
    <row r="128" spans="1:16" x14ac:dyDescent="0.3">
      <c r="A128" s="30" t="s">
        <v>43</v>
      </c>
      <c r="B128" s="38"/>
      <c r="E128" s="32" t="s">
        <v>177</v>
      </c>
      <c r="J128" s="40"/>
    </row>
    <row r="129" spans="1:16" ht="57.6" x14ac:dyDescent="0.3">
      <c r="A129" s="30" t="s">
        <v>45</v>
      </c>
      <c r="B129" s="38"/>
      <c r="E129" s="41" t="s">
        <v>178</v>
      </c>
      <c r="J129" s="40"/>
    </row>
    <row r="130" spans="1:16" ht="409.6" x14ac:dyDescent="0.3">
      <c r="A130" s="30" t="s">
        <v>47</v>
      </c>
      <c r="B130" s="38"/>
      <c r="E130" s="32" t="s">
        <v>179</v>
      </c>
      <c r="J130" s="40"/>
    </row>
    <row r="131" spans="1:16" x14ac:dyDescent="0.3">
      <c r="A131" s="30" t="s">
        <v>38</v>
      </c>
      <c r="B131" s="30">
        <v>31</v>
      </c>
      <c r="C131" s="31" t="s">
        <v>180</v>
      </c>
      <c r="D131" s="30" t="s">
        <v>40</v>
      </c>
      <c r="E131" s="32" t="s">
        <v>181</v>
      </c>
      <c r="F131" s="33" t="s">
        <v>152</v>
      </c>
      <c r="G131" s="34">
        <v>2.2080000000000002</v>
      </c>
      <c r="H131" s="35">
        <v>0</v>
      </c>
      <c r="I131" s="36">
        <f>ROUND(G131*H131,P4)</f>
        <v>0</v>
      </c>
      <c r="J131" s="33" t="s">
        <v>59</v>
      </c>
      <c r="O131" s="37">
        <f>I131*0.21</f>
        <v>0</v>
      </c>
      <c r="P131">
        <v>3</v>
      </c>
    </row>
    <row r="132" spans="1:16" x14ac:dyDescent="0.3">
      <c r="A132" s="30" t="s">
        <v>43</v>
      </c>
      <c r="B132" s="38"/>
      <c r="E132" s="32" t="s">
        <v>182</v>
      </c>
      <c r="J132" s="40"/>
    </row>
    <row r="133" spans="1:16" x14ac:dyDescent="0.3">
      <c r="A133" s="30" t="s">
        <v>45</v>
      </c>
      <c r="B133" s="38"/>
      <c r="E133" s="41" t="s">
        <v>183</v>
      </c>
      <c r="J133" s="40"/>
    </row>
    <row r="134" spans="1:16" ht="302.39999999999998" x14ac:dyDescent="0.3">
      <c r="A134" s="30" t="s">
        <v>47</v>
      </c>
      <c r="B134" s="38"/>
      <c r="E134" s="32" t="s">
        <v>184</v>
      </c>
      <c r="J134" s="40"/>
    </row>
    <row r="135" spans="1:16" x14ac:dyDescent="0.3">
      <c r="A135" s="30" t="s">
        <v>38</v>
      </c>
      <c r="B135" s="30">
        <v>32</v>
      </c>
      <c r="C135" s="31" t="s">
        <v>185</v>
      </c>
      <c r="D135" s="30" t="s">
        <v>40</v>
      </c>
      <c r="E135" s="32" t="s">
        <v>186</v>
      </c>
      <c r="F135" s="33" t="s">
        <v>144</v>
      </c>
      <c r="G135" s="34">
        <v>13.1</v>
      </c>
      <c r="H135" s="35">
        <v>0</v>
      </c>
      <c r="I135" s="36">
        <f>ROUND(G135*H135,P4)</f>
        <v>0</v>
      </c>
      <c r="J135" s="33" t="s">
        <v>59</v>
      </c>
      <c r="O135" s="37">
        <f>I135*0.21</f>
        <v>0</v>
      </c>
      <c r="P135">
        <v>3</v>
      </c>
    </row>
    <row r="136" spans="1:16" x14ac:dyDescent="0.3">
      <c r="A136" s="30" t="s">
        <v>43</v>
      </c>
      <c r="B136" s="38"/>
      <c r="E136" s="32" t="s">
        <v>187</v>
      </c>
      <c r="J136" s="40"/>
    </row>
    <row r="137" spans="1:16" x14ac:dyDescent="0.3">
      <c r="A137" s="30" t="s">
        <v>45</v>
      </c>
      <c r="B137" s="38"/>
      <c r="E137" s="41" t="s">
        <v>188</v>
      </c>
      <c r="J137" s="40"/>
    </row>
    <row r="138" spans="1:16" ht="115.2" x14ac:dyDescent="0.3">
      <c r="A138" s="30" t="s">
        <v>47</v>
      </c>
      <c r="B138" s="38"/>
      <c r="E138" s="32" t="s">
        <v>189</v>
      </c>
      <c r="J138" s="40"/>
    </row>
    <row r="139" spans="1:16" x14ac:dyDescent="0.3">
      <c r="A139" s="24" t="s">
        <v>35</v>
      </c>
      <c r="B139" s="25"/>
      <c r="C139" s="26" t="s">
        <v>40</v>
      </c>
      <c r="D139" s="27"/>
      <c r="E139" s="24" t="s">
        <v>190</v>
      </c>
      <c r="F139" s="27"/>
      <c r="G139" s="27"/>
      <c r="H139" s="27"/>
      <c r="I139" s="28">
        <f>SUMIFS(I140:I163,A140:A163,"P")</f>
        <v>0</v>
      </c>
      <c r="J139" s="29"/>
    </row>
    <row r="140" spans="1:16" x14ac:dyDescent="0.3">
      <c r="A140" s="30" t="s">
        <v>38</v>
      </c>
      <c r="B140" s="30">
        <v>33</v>
      </c>
      <c r="C140" s="31" t="s">
        <v>191</v>
      </c>
      <c r="D140" s="30" t="s">
        <v>40</v>
      </c>
      <c r="E140" s="32" t="s">
        <v>192</v>
      </c>
      <c r="F140" s="33" t="s">
        <v>193</v>
      </c>
      <c r="G140" s="34">
        <v>306</v>
      </c>
      <c r="H140" s="35">
        <v>0</v>
      </c>
      <c r="I140" s="36">
        <f>ROUND(G140*H140,P4)</f>
        <v>0</v>
      </c>
      <c r="J140" s="33" t="s">
        <v>59</v>
      </c>
      <c r="O140" s="37">
        <f>I140*0.21</f>
        <v>0</v>
      </c>
      <c r="P140">
        <v>3</v>
      </c>
    </row>
    <row r="141" spans="1:16" x14ac:dyDescent="0.3">
      <c r="A141" s="30" t="s">
        <v>43</v>
      </c>
      <c r="B141" s="38"/>
      <c r="E141" s="32" t="s">
        <v>194</v>
      </c>
      <c r="J141" s="40"/>
    </row>
    <row r="142" spans="1:16" x14ac:dyDescent="0.3">
      <c r="A142" s="30" t="s">
        <v>45</v>
      </c>
      <c r="B142" s="38"/>
      <c r="E142" s="41" t="s">
        <v>195</v>
      </c>
      <c r="J142" s="40"/>
    </row>
    <row r="143" spans="1:16" ht="43.2" x14ac:dyDescent="0.3">
      <c r="A143" s="30" t="s">
        <v>47</v>
      </c>
      <c r="B143" s="38"/>
      <c r="E143" s="32" t="s">
        <v>196</v>
      </c>
      <c r="J143" s="40"/>
    </row>
    <row r="144" spans="1:16" x14ac:dyDescent="0.3">
      <c r="A144" s="30" t="s">
        <v>38</v>
      </c>
      <c r="B144" s="30">
        <v>34</v>
      </c>
      <c r="C144" s="31" t="s">
        <v>197</v>
      </c>
      <c r="D144" s="30" t="s">
        <v>40</v>
      </c>
      <c r="E144" s="32" t="s">
        <v>198</v>
      </c>
      <c r="F144" s="33" t="s">
        <v>42</v>
      </c>
      <c r="G144" s="34">
        <v>11.3</v>
      </c>
      <c r="H144" s="35">
        <v>0</v>
      </c>
      <c r="I144" s="36">
        <f>ROUND(G144*H144,P4)</f>
        <v>0</v>
      </c>
      <c r="J144" s="33" t="s">
        <v>59</v>
      </c>
      <c r="O144" s="37">
        <f>I144*0.21</f>
        <v>0</v>
      </c>
      <c r="P144">
        <v>3</v>
      </c>
    </row>
    <row r="145" spans="1:16" x14ac:dyDescent="0.3">
      <c r="A145" s="30" t="s">
        <v>43</v>
      </c>
      <c r="B145" s="38"/>
      <c r="E145" s="39" t="s">
        <v>44</v>
      </c>
      <c r="J145" s="40"/>
    </row>
    <row r="146" spans="1:16" ht="57.6" x14ac:dyDescent="0.3">
      <c r="A146" s="30" t="s">
        <v>45</v>
      </c>
      <c r="B146" s="38"/>
      <c r="E146" s="41" t="s">
        <v>199</v>
      </c>
      <c r="J146" s="40"/>
    </row>
    <row r="147" spans="1:16" ht="409.6" x14ac:dyDescent="0.3">
      <c r="A147" s="30" t="s">
        <v>47</v>
      </c>
      <c r="B147" s="38"/>
      <c r="E147" s="32" t="s">
        <v>200</v>
      </c>
      <c r="J147" s="40"/>
    </row>
    <row r="148" spans="1:16" x14ac:dyDescent="0.3">
      <c r="A148" s="30" t="s">
        <v>38</v>
      </c>
      <c r="B148" s="30">
        <v>35</v>
      </c>
      <c r="C148" s="31" t="s">
        <v>201</v>
      </c>
      <c r="D148" s="30" t="s">
        <v>40</v>
      </c>
      <c r="E148" s="32" t="s">
        <v>202</v>
      </c>
      <c r="F148" s="33" t="s">
        <v>152</v>
      </c>
      <c r="G148" s="34">
        <v>2.4860000000000002</v>
      </c>
      <c r="H148" s="35">
        <v>0</v>
      </c>
      <c r="I148" s="36">
        <f>ROUND(G148*H148,P4)</f>
        <v>0</v>
      </c>
      <c r="J148" s="33" t="s">
        <v>59</v>
      </c>
      <c r="O148" s="37">
        <f>I148*0.21</f>
        <v>0</v>
      </c>
      <c r="P148">
        <v>3</v>
      </c>
    </row>
    <row r="149" spans="1:16" x14ac:dyDescent="0.3">
      <c r="A149" s="30" t="s">
        <v>43</v>
      </c>
      <c r="B149" s="38"/>
      <c r="E149" s="39" t="s">
        <v>44</v>
      </c>
      <c r="J149" s="40"/>
    </row>
    <row r="150" spans="1:16" x14ac:dyDescent="0.3">
      <c r="A150" s="30" t="s">
        <v>45</v>
      </c>
      <c r="B150" s="38"/>
      <c r="E150" s="41" t="s">
        <v>203</v>
      </c>
      <c r="J150" s="40"/>
    </row>
    <row r="151" spans="1:16" ht="273.60000000000002" x14ac:dyDescent="0.3">
      <c r="A151" s="30" t="s">
        <v>47</v>
      </c>
      <c r="B151" s="38"/>
      <c r="E151" s="32" t="s">
        <v>204</v>
      </c>
      <c r="J151" s="40"/>
    </row>
    <row r="152" spans="1:16" x14ac:dyDescent="0.3">
      <c r="A152" s="30" t="s">
        <v>38</v>
      </c>
      <c r="B152" s="30">
        <v>36</v>
      </c>
      <c r="C152" s="31" t="s">
        <v>205</v>
      </c>
      <c r="D152" s="30" t="s">
        <v>40</v>
      </c>
      <c r="E152" s="32" t="s">
        <v>206</v>
      </c>
      <c r="F152" s="33" t="s">
        <v>42</v>
      </c>
      <c r="G152" s="34">
        <v>3.9</v>
      </c>
      <c r="H152" s="35">
        <v>0</v>
      </c>
      <c r="I152" s="36">
        <f>ROUND(G152*H152,P4)</f>
        <v>0</v>
      </c>
      <c r="J152" s="33" t="s">
        <v>59</v>
      </c>
      <c r="O152" s="37">
        <f>I152*0.21</f>
        <v>0</v>
      </c>
      <c r="P152">
        <v>3</v>
      </c>
    </row>
    <row r="153" spans="1:16" x14ac:dyDescent="0.3">
      <c r="A153" s="30" t="s">
        <v>43</v>
      </c>
      <c r="B153" s="38"/>
      <c r="E153" s="32" t="s">
        <v>207</v>
      </c>
      <c r="J153" s="40"/>
    </row>
    <row r="154" spans="1:16" x14ac:dyDescent="0.3">
      <c r="A154" s="30" t="s">
        <v>45</v>
      </c>
      <c r="B154" s="38"/>
      <c r="E154" s="41" t="s">
        <v>208</v>
      </c>
      <c r="J154" s="40"/>
    </row>
    <row r="155" spans="1:16" ht="409.6" x14ac:dyDescent="0.3">
      <c r="A155" s="30" t="s">
        <v>47</v>
      </c>
      <c r="B155" s="38"/>
      <c r="E155" s="32" t="s">
        <v>209</v>
      </c>
      <c r="J155" s="40"/>
    </row>
    <row r="156" spans="1:16" x14ac:dyDescent="0.3">
      <c r="A156" s="30" t="s">
        <v>38</v>
      </c>
      <c r="B156" s="30">
        <v>37</v>
      </c>
      <c r="C156" s="31" t="s">
        <v>210</v>
      </c>
      <c r="D156" s="30" t="s">
        <v>40</v>
      </c>
      <c r="E156" s="32" t="s">
        <v>211</v>
      </c>
      <c r="F156" s="33" t="s">
        <v>42</v>
      </c>
      <c r="G156" s="34">
        <v>55</v>
      </c>
      <c r="H156" s="35">
        <v>0</v>
      </c>
      <c r="I156" s="36">
        <f>ROUND(G156*H156,P4)</f>
        <v>0</v>
      </c>
      <c r="J156" s="33" t="s">
        <v>59</v>
      </c>
      <c r="O156" s="37">
        <f>I156*0.21</f>
        <v>0</v>
      </c>
      <c r="P156">
        <v>3</v>
      </c>
    </row>
    <row r="157" spans="1:16" x14ac:dyDescent="0.3">
      <c r="A157" s="30" t="s">
        <v>43</v>
      </c>
      <c r="B157" s="38"/>
      <c r="E157" s="32" t="s">
        <v>212</v>
      </c>
      <c r="J157" s="40"/>
    </row>
    <row r="158" spans="1:16" ht="115.2" x14ac:dyDescent="0.3">
      <c r="A158" s="30" t="s">
        <v>45</v>
      </c>
      <c r="B158" s="38"/>
      <c r="E158" s="41" t="s">
        <v>213</v>
      </c>
      <c r="J158" s="40"/>
    </row>
    <row r="159" spans="1:16" ht="409.6" x14ac:dyDescent="0.3">
      <c r="A159" s="30" t="s">
        <v>47</v>
      </c>
      <c r="B159" s="38"/>
      <c r="E159" s="32" t="s">
        <v>209</v>
      </c>
      <c r="J159" s="40"/>
    </row>
    <row r="160" spans="1:16" x14ac:dyDescent="0.3">
      <c r="A160" s="30" t="s">
        <v>38</v>
      </c>
      <c r="B160" s="30">
        <v>38</v>
      </c>
      <c r="C160" s="31" t="s">
        <v>214</v>
      </c>
      <c r="D160" s="30" t="s">
        <v>40</v>
      </c>
      <c r="E160" s="32" t="s">
        <v>215</v>
      </c>
      <c r="F160" s="33" t="s">
        <v>152</v>
      </c>
      <c r="G160" s="34">
        <v>8.1479999999999997</v>
      </c>
      <c r="H160" s="35">
        <v>0</v>
      </c>
      <c r="I160" s="36">
        <f>ROUND(G160*H160,P4)</f>
        <v>0</v>
      </c>
      <c r="J160" s="33" t="s">
        <v>59</v>
      </c>
      <c r="O160" s="37">
        <f>I160*0.21</f>
        <v>0</v>
      </c>
      <c r="P160">
        <v>3</v>
      </c>
    </row>
    <row r="161" spans="1:16" x14ac:dyDescent="0.3">
      <c r="A161" s="30" t="s">
        <v>43</v>
      </c>
      <c r="B161" s="38"/>
      <c r="E161" s="39" t="s">
        <v>44</v>
      </c>
      <c r="J161" s="40"/>
    </row>
    <row r="162" spans="1:16" x14ac:dyDescent="0.3">
      <c r="A162" s="30" t="s">
        <v>45</v>
      </c>
      <c r="B162" s="38"/>
      <c r="E162" s="41" t="s">
        <v>216</v>
      </c>
      <c r="J162" s="40"/>
    </row>
    <row r="163" spans="1:16" ht="302.39999999999998" x14ac:dyDescent="0.3">
      <c r="A163" s="30" t="s">
        <v>47</v>
      </c>
      <c r="B163" s="38"/>
      <c r="E163" s="32" t="s">
        <v>184</v>
      </c>
      <c r="J163" s="40"/>
    </row>
    <row r="164" spans="1:16" x14ac:dyDescent="0.3">
      <c r="A164" s="24" t="s">
        <v>35</v>
      </c>
      <c r="B164" s="25"/>
      <c r="C164" s="26" t="s">
        <v>64</v>
      </c>
      <c r="D164" s="27"/>
      <c r="E164" s="24" t="s">
        <v>217</v>
      </c>
      <c r="F164" s="27"/>
      <c r="G164" s="27"/>
      <c r="H164" s="27"/>
      <c r="I164" s="28">
        <f>SUMIFS(I165:I196,A165:A196,"P")</f>
        <v>0</v>
      </c>
      <c r="J164" s="29"/>
    </row>
    <row r="165" spans="1:16" x14ac:dyDescent="0.3">
      <c r="A165" s="30" t="s">
        <v>38</v>
      </c>
      <c r="B165" s="30">
        <v>39</v>
      </c>
      <c r="C165" s="31" t="s">
        <v>218</v>
      </c>
      <c r="D165" s="30" t="s">
        <v>40</v>
      </c>
      <c r="E165" s="32" t="s">
        <v>219</v>
      </c>
      <c r="F165" s="33" t="s">
        <v>42</v>
      </c>
      <c r="G165" s="34">
        <v>9.3000000000000007</v>
      </c>
      <c r="H165" s="35">
        <v>0</v>
      </c>
      <c r="I165" s="36">
        <f>ROUND(G165*H165,P4)</f>
        <v>0</v>
      </c>
      <c r="J165" s="33" t="s">
        <v>59</v>
      </c>
      <c r="O165" s="37">
        <f>I165*0.21</f>
        <v>0</v>
      </c>
      <c r="P165">
        <v>3</v>
      </c>
    </row>
    <row r="166" spans="1:16" x14ac:dyDescent="0.3">
      <c r="A166" s="30" t="s">
        <v>43</v>
      </c>
      <c r="B166" s="38"/>
      <c r="E166" s="32" t="s">
        <v>220</v>
      </c>
      <c r="J166" s="40"/>
    </row>
    <row r="167" spans="1:16" x14ac:dyDescent="0.3">
      <c r="A167" s="30" t="s">
        <v>45</v>
      </c>
      <c r="B167" s="38"/>
      <c r="E167" s="41" t="s">
        <v>221</v>
      </c>
      <c r="J167" s="40"/>
    </row>
    <row r="168" spans="1:16" ht="409.6" x14ac:dyDescent="0.3">
      <c r="A168" s="30" t="s">
        <v>47</v>
      </c>
      <c r="B168" s="38"/>
      <c r="E168" s="32" t="s">
        <v>209</v>
      </c>
      <c r="J168" s="40"/>
    </row>
    <row r="169" spans="1:16" x14ac:dyDescent="0.3">
      <c r="A169" s="30" t="s">
        <v>38</v>
      </c>
      <c r="B169" s="30">
        <v>40</v>
      </c>
      <c r="C169" s="31" t="s">
        <v>222</v>
      </c>
      <c r="D169" s="30" t="s">
        <v>64</v>
      </c>
      <c r="E169" s="32" t="s">
        <v>223</v>
      </c>
      <c r="F169" s="33" t="s">
        <v>152</v>
      </c>
      <c r="G169" s="34">
        <v>1.86</v>
      </c>
      <c r="H169" s="35">
        <v>0</v>
      </c>
      <c r="I169" s="36">
        <f>ROUND(G169*H169,P4)</f>
        <v>0</v>
      </c>
      <c r="J169" s="33" t="s">
        <v>59</v>
      </c>
      <c r="O169" s="37">
        <f>I169*0.21</f>
        <v>0</v>
      </c>
      <c r="P169">
        <v>3</v>
      </c>
    </row>
    <row r="170" spans="1:16" x14ac:dyDescent="0.3">
      <c r="A170" s="30" t="s">
        <v>43</v>
      </c>
      <c r="B170" s="38"/>
      <c r="E170" s="32" t="s">
        <v>224</v>
      </c>
      <c r="J170" s="40"/>
    </row>
    <row r="171" spans="1:16" x14ac:dyDescent="0.3">
      <c r="A171" s="30" t="s">
        <v>45</v>
      </c>
      <c r="B171" s="38"/>
      <c r="E171" s="41" t="s">
        <v>225</v>
      </c>
      <c r="J171" s="40"/>
    </row>
    <row r="172" spans="1:16" ht="302.39999999999998" x14ac:dyDescent="0.3">
      <c r="A172" s="30" t="s">
        <v>47</v>
      </c>
      <c r="B172" s="38"/>
      <c r="E172" s="32" t="s">
        <v>226</v>
      </c>
      <c r="J172" s="40"/>
    </row>
    <row r="173" spans="1:16" x14ac:dyDescent="0.3">
      <c r="A173" s="30" t="s">
        <v>38</v>
      </c>
      <c r="B173" s="30">
        <v>41</v>
      </c>
      <c r="C173" s="31" t="s">
        <v>227</v>
      </c>
      <c r="D173" s="30" t="s">
        <v>64</v>
      </c>
      <c r="E173" s="32" t="s">
        <v>228</v>
      </c>
      <c r="F173" s="33" t="s">
        <v>42</v>
      </c>
      <c r="G173" s="34">
        <v>25.4</v>
      </c>
      <c r="H173" s="35">
        <v>0</v>
      </c>
      <c r="I173" s="36">
        <f>ROUND(G173*H173,P4)</f>
        <v>0</v>
      </c>
      <c r="J173" s="30"/>
      <c r="O173" s="37">
        <f>I173*0.21</f>
        <v>0</v>
      </c>
      <c r="P173">
        <v>3</v>
      </c>
    </row>
    <row r="174" spans="1:16" ht="28.8" x14ac:dyDescent="0.3">
      <c r="A174" s="30" t="s">
        <v>43</v>
      </c>
      <c r="B174" s="38"/>
      <c r="E174" s="32" t="s">
        <v>229</v>
      </c>
      <c r="J174" s="40"/>
    </row>
    <row r="175" spans="1:16" x14ac:dyDescent="0.3">
      <c r="A175" s="30" t="s">
        <v>45</v>
      </c>
      <c r="B175" s="38"/>
      <c r="E175" s="41" t="s">
        <v>230</v>
      </c>
      <c r="J175" s="40"/>
    </row>
    <row r="176" spans="1:16" ht="288" x14ac:dyDescent="0.3">
      <c r="A176" s="30" t="s">
        <v>47</v>
      </c>
      <c r="B176" s="38"/>
      <c r="E176" s="32" t="s">
        <v>231</v>
      </c>
      <c r="J176" s="40"/>
    </row>
    <row r="177" spans="1:16" x14ac:dyDescent="0.3">
      <c r="A177" s="30" t="s">
        <v>38</v>
      </c>
      <c r="B177" s="30">
        <v>42</v>
      </c>
      <c r="C177" s="31" t="s">
        <v>232</v>
      </c>
      <c r="D177" s="30" t="s">
        <v>40</v>
      </c>
      <c r="E177" s="32" t="s">
        <v>233</v>
      </c>
      <c r="F177" s="33" t="s">
        <v>42</v>
      </c>
      <c r="G177" s="34">
        <v>8.1999999999999993</v>
      </c>
      <c r="H177" s="35">
        <v>0</v>
      </c>
      <c r="I177" s="36">
        <f>ROUND(G177*H177,P4)</f>
        <v>0</v>
      </c>
      <c r="J177" s="33" t="s">
        <v>59</v>
      </c>
      <c r="O177" s="37">
        <f>I177*0.21</f>
        <v>0</v>
      </c>
      <c r="P177">
        <v>3</v>
      </c>
    </row>
    <row r="178" spans="1:16" x14ac:dyDescent="0.3">
      <c r="A178" s="30" t="s">
        <v>43</v>
      </c>
      <c r="B178" s="38"/>
      <c r="E178" s="32" t="s">
        <v>234</v>
      </c>
      <c r="J178" s="40"/>
    </row>
    <row r="179" spans="1:16" ht="57.6" x14ac:dyDescent="0.3">
      <c r="A179" s="30" t="s">
        <v>45</v>
      </c>
      <c r="B179" s="38"/>
      <c r="E179" s="41" t="s">
        <v>235</v>
      </c>
      <c r="J179" s="40"/>
    </row>
    <row r="180" spans="1:16" ht="409.6" x14ac:dyDescent="0.3">
      <c r="A180" s="30" t="s">
        <v>47</v>
      </c>
      <c r="B180" s="38"/>
      <c r="E180" s="32" t="s">
        <v>209</v>
      </c>
      <c r="J180" s="40"/>
    </row>
    <row r="181" spans="1:16" x14ac:dyDescent="0.3">
      <c r="A181" s="30" t="s">
        <v>38</v>
      </c>
      <c r="B181" s="30">
        <v>43</v>
      </c>
      <c r="C181" s="31" t="s">
        <v>236</v>
      </c>
      <c r="D181" s="30" t="s">
        <v>40</v>
      </c>
      <c r="E181" s="32" t="s">
        <v>237</v>
      </c>
      <c r="F181" s="33" t="s">
        <v>42</v>
      </c>
      <c r="G181" s="34">
        <v>3.8</v>
      </c>
      <c r="H181" s="35">
        <v>0</v>
      </c>
      <c r="I181" s="36">
        <f>ROUND(G181*H181,P4)</f>
        <v>0</v>
      </c>
      <c r="J181" s="33" t="s">
        <v>59</v>
      </c>
      <c r="O181" s="37">
        <f>I181*0.21</f>
        <v>0</v>
      </c>
      <c r="P181">
        <v>3</v>
      </c>
    </row>
    <row r="182" spans="1:16" x14ac:dyDescent="0.3">
      <c r="A182" s="30" t="s">
        <v>43</v>
      </c>
      <c r="B182" s="38"/>
      <c r="E182" s="32" t="s">
        <v>238</v>
      </c>
      <c r="J182" s="40"/>
    </row>
    <row r="183" spans="1:16" ht="43.2" x14ac:dyDescent="0.3">
      <c r="A183" s="30" t="s">
        <v>45</v>
      </c>
      <c r="B183" s="38"/>
      <c r="E183" s="41" t="s">
        <v>239</v>
      </c>
      <c r="J183" s="40"/>
    </row>
    <row r="184" spans="1:16" ht="409.6" x14ac:dyDescent="0.3">
      <c r="A184" s="30" t="s">
        <v>47</v>
      </c>
      <c r="B184" s="38"/>
      <c r="E184" s="32" t="s">
        <v>209</v>
      </c>
      <c r="J184" s="40"/>
    </row>
    <row r="185" spans="1:16" x14ac:dyDescent="0.3">
      <c r="A185" s="30" t="s">
        <v>38</v>
      </c>
      <c r="B185" s="30">
        <v>44</v>
      </c>
      <c r="C185" s="31" t="s">
        <v>240</v>
      </c>
      <c r="D185" s="30" t="s">
        <v>64</v>
      </c>
      <c r="E185" s="32" t="s">
        <v>241</v>
      </c>
      <c r="F185" s="33" t="s">
        <v>42</v>
      </c>
      <c r="G185" s="34">
        <v>4</v>
      </c>
      <c r="H185" s="35">
        <v>0</v>
      </c>
      <c r="I185" s="36">
        <f>ROUND(G185*H185,P4)</f>
        <v>0</v>
      </c>
      <c r="J185" s="33" t="s">
        <v>59</v>
      </c>
      <c r="O185" s="37">
        <f>I185*0.21</f>
        <v>0</v>
      </c>
      <c r="P185">
        <v>3</v>
      </c>
    </row>
    <row r="186" spans="1:16" ht="28.8" x14ac:dyDescent="0.3">
      <c r="A186" s="30" t="s">
        <v>43</v>
      </c>
      <c r="B186" s="38"/>
      <c r="E186" s="32" t="s">
        <v>242</v>
      </c>
      <c r="J186" s="40"/>
    </row>
    <row r="187" spans="1:16" ht="43.2" x14ac:dyDescent="0.3">
      <c r="A187" s="30" t="s">
        <v>45</v>
      </c>
      <c r="B187" s="38"/>
      <c r="E187" s="41" t="s">
        <v>243</v>
      </c>
      <c r="J187" s="40"/>
    </row>
    <row r="188" spans="1:16" ht="409.6" x14ac:dyDescent="0.3">
      <c r="A188" s="30" t="s">
        <v>47</v>
      </c>
      <c r="B188" s="38"/>
      <c r="E188" s="32" t="s">
        <v>209</v>
      </c>
      <c r="J188" s="40"/>
    </row>
    <row r="189" spans="1:16" x14ac:dyDescent="0.3">
      <c r="A189" s="30" t="s">
        <v>38</v>
      </c>
      <c r="B189" s="30">
        <v>45</v>
      </c>
      <c r="C189" s="31" t="s">
        <v>244</v>
      </c>
      <c r="D189" s="30" t="s">
        <v>40</v>
      </c>
      <c r="E189" s="32" t="s">
        <v>245</v>
      </c>
      <c r="F189" s="33" t="s">
        <v>42</v>
      </c>
      <c r="G189" s="34">
        <v>57.5</v>
      </c>
      <c r="H189" s="35">
        <v>0</v>
      </c>
      <c r="I189" s="36">
        <f>ROUND(G189*H189,P4)</f>
        <v>0</v>
      </c>
      <c r="J189" s="33" t="s">
        <v>59</v>
      </c>
      <c r="O189" s="37">
        <f>I189*0.21</f>
        <v>0</v>
      </c>
      <c r="P189">
        <v>3</v>
      </c>
    </row>
    <row r="190" spans="1:16" x14ac:dyDescent="0.3">
      <c r="A190" s="30" t="s">
        <v>43</v>
      </c>
      <c r="B190" s="38"/>
      <c r="E190" s="32" t="s">
        <v>246</v>
      </c>
      <c r="J190" s="40"/>
    </row>
    <row r="191" spans="1:16" ht="43.2" x14ac:dyDescent="0.3">
      <c r="A191" s="30" t="s">
        <v>45</v>
      </c>
      <c r="B191" s="38"/>
      <c r="E191" s="41" t="s">
        <v>247</v>
      </c>
      <c r="J191" s="40"/>
    </row>
    <row r="192" spans="1:16" ht="43.2" x14ac:dyDescent="0.3">
      <c r="A192" s="30" t="s">
        <v>47</v>
      </c>
      <c r="B192" s="38"/>
      <c r="E192" s="32" t="s">
        <v>248</v>
      </c>
      <c r="J192" s="40"/>
    </row>
    <row r="193" spans="1:16" x14ac:dyDescent="0.3">
      <c r="A193" s="30" t="s">
        <v>38</v>
      </c>
      <c r="B193" s="30">
        <v>46</v>
      </c>
      <c r="C193" s="31" t="s">
        <v>249</v>
      </c>
      <c r="D193" s="30" t="s">
        <v>40</v>
      </c>
      <c r="E193" s="32" t="s">
        <v>250</v>
      </c>
      <c r="F193" s="33" t="s">
        <v>42</v>
      </c>
      <c r="G193" s="34">
        <v>0.5</v>
      </c>
      <c r="H193" s="35">
        <v>0</v>
      </c>
      <c r="I193" s="36">
        <f>ROUND(G193*H193,P4)</f>
        <v>0</v>
      </c>
      <c r="J193" s="33" t="s">
        <v>59</v>
      </c>
      <c r="O193" s="37">
        <f>I193*0.21</f>
        <v>0</v>
      </c>
      <c r="P193">
        <v>3</v>
      </c>
    </row>
    <row r="194" spans="1:16" x14ac:dyDescent="0.3">
      <c r="A194" s="30" t="s">
        <v>43</v>
      </c>
      <c r="B194" s="38"/>
      <c r="E194" s="32" t="s">
        <v>251</v>
      </c>
      <c r="J194" s="40"/>
    </row>
    <row r="195" spans="1:16" x14ac:dyDescent="0.3">
      <c r="A195" s="30" t="s">
        <v>45</v>
      </c>
      <c r="B195" s="38"/>
      <c r="E195" s="41" t="s">
        <v>252</v>
      </c>
      <c r="J195" s="40"/>
    </row>
    <row r="196" spans="1:16" ht="129.6" x14ac:dyDescent="0.3">
      <c r="A196" s="30" t="s">
        <v>47</v>
      </c>
      <c r="B196" s="38"/>
      <c r="E196" s="32" t="s">
        <v>253</v>
      </c>
      <c r="J196" s="40"/>
    </row>
    <row r="197" spans="1:16" x14ac:dyDescent="0.3">
      <c r="A197" s="24" t="s">
        <v>35</v>
      </c>
      <c r="B197" s="25"/>
      <c r="C197" s="26" t="s">
        <v>254</v>
      </c>
      <c r="D197" s="27"/>
      <c r="E197" s="24" t="s">
        <v>255</v>
      </c>
      <c r="F197" s="27"/>
      <c r="G197" s="27"/>
      <c r="H197" s="27"/>
      <c r="I197" s="28">
        <f>SUMIFS(I198:I221,A198:A221,"P")</f>
        <v>0</v>
      </c>
      <c r="J197" s="29"/>
    </row>
    <row r="198" spans="1:16" x14ac:dyDescent="0.3">
      <c r="A198" s="30" t="s">
        <v>38</v>
      </c>
      <c r="B198" s="30">
        <v>47</v>
      </c>
      <c r="C198" s="31" t="s">
        <v>256</v>
      </c>
      <c r="D198" s="30" t="s">
        <v>40</v>
      </c>
      <c r="E198" s="32" t="s">
        <v>257</v>
      </c>
      <c r="F198" s="33" t="s">
        <v>144</v>
      </c>
      <c r="G198" s="34">
        <v>134</v>
      </c>
      <c r="H198" s="35">
        <v>0</v>
      </c>
      <c r="I198" s="36">
        <f>ROUND(G198*H198,P4)</f>
        <v>0</v>
      </c>
      <c r="J198" s="33" t="s">
        <v>59</v>
      </c>
      <c r="O198" s="37">
        <f>I198*0.21</f>
        <v>0</v>
      </c>
      <c r="P198">
        <v>3</v>
      </c>
    </row>
    <row r="199" spans="1:16" x14ac:dyDescent="0.3">
      <c r="A199" s="30" t="s">
        <v>43</v>
      </c>
      <c r="B199" s="38"/>
      <c r="E199" s="32" t="s">
        <v>258</v>
      </c>
      <c r="J199" s="40"/>
    </row>
    <row r="200" spans="1:16" x14ac:dyDescent="0.3">
      <c r="A200" s="30" t="s">
        <v>45</v>
      </c>
      <c r="B200" s="38"/>
      <c r="E200" s="41" t="s">
        <v>259</v>
      </c>
      <c r="J200" s="40"/>
    </row>
    <row r="201" spans="1:16" ht="57.6" x14ac:dyDescent="0.3">
      <c r="A201" s="30" t="s">
        <v>47</v>
      </c>
      <c r="B201" s="38"/>
      <c r="E201" s="32" t="s">
        <v>260</v>
      </c>
      <c r="J201" s="40"/>
    </row>
    <row r="202" spans="1:16" x14ac:dyDescent="0.3">
      <c r="A202" s="30" t="s">
        <v>38</v>
      </c>
      <c r="B202" s="30">
        <v>48</v>
      </c>
      <c r="C202" s="31" t="s">
        <v>261</v>
      </c>
      <c r="D202" s="30" t="s">
        <v>40</v>
      </c>
      <c r="E202" s="32" t="s">
        <v>262</v>
      </c>
      <c r="F202" s="33" t="s">
        <v>144</v>
      </c>
      <c r="G202" s="34">
        <v>67</v>
      </c>
      <c r="H202" s="35">
        <v>0</v>
      </c>
      <c r="I202" s="36">
        <f>ROUND(G202*H202,P4)</f>
        <v>0</v>
      </c>
      <c r="J202" s="33" t="s">
        <v>59</v>
      </c>
      <c r="O202" s="37">
        <f>I202*0.21</f>
        <v>0</v>
      </c>
      <c r="P202">
        <v>3</v>
      </c>
    </row>
    <row r="203" spans="1:16" x14ac:dyDescent="0.3">
      <c r="A203" s="30" t="s">
        <v>43</v>
      </c>
      <c r="B203" s="38"/>
      <c r="E203" s="32" t="s">
        <v>263</v>
      </c>
      <c r="J203" s="40"/>
    </row>
    <row r="204" spans="1:16" x14ac:dyDescent="0.3">
      <c r="A204" s="30" t="s">
        <v>45</v>
      </c>
      <c r="B204" s="38"/>
      <c r="E204" s="41" t="s">
        <v>146</v>
      </c>
      <c r="J204" s="40"/>
    </row>
    <row r="205" spans="1:16" ht="72" x14ac:dyDescent="0.3">
      <c r="A205" s="30" t="s">
        <v>47</v>
      </c>
      <c r="B205" s="38"/>
      <c r="E205" s="32" t="s">
        <v>264</v>
      </c>
      <c r="J205" s="40"/>
    </row>
    <row r="206" spans="1:16" x14ac:dyDescent="0.3">
      <c r="A206" s="30" t="s">
        <v>38</v>
      </c>
      <c r="B206" s="30">
        <v>49</v>
      </c>
      <c r="C206" s="31" t="s">
        <v>265</v>
      </c>
      <c r="D206" s="30" t="s">
        <v>40</v>
      </c>
      <c r="E206" s="32" t="s">
        <v>266</v>
      </c>
      <c r="F206" s="33" t="s">
        <v>144</v>
      </c>
      <c r="G206" s="34">
        <v>294</v>
      </c>
      <c r="H206" s="35">
        <v>0</v>
      </c>
      <c r="I206" s="36">
        <f>ROUND(G206*H206,P4)</f>
        <v>0</v>
      </c>
      <c r="J206" s="33" t="s">
        <v>59</v>
      </c>
      <c r="O206" s="37">
        <f>I206*0.21</f>
        <v>0</v>
      </c>
      <c r="P206">
        <v>3</v>
      </c>
    </row>
    <row r="207" spans="1:16" x14ac:dyDescent="0.3">
      <c r="A207" s="30" t="s">
        <v>43</v>
      </c>
      <c r="B207" s="38"/>
      <c r="E207" s="32" t="s">
        <v>267</v>
      </c>
      <c r="J207" s="40"/>
    </row>
    <row r="208" spans="1:16" ht="43.2" x14ac:dyDescent="0.3">
      <c r="A208" s="30" t="s">
        <v>45</v>
      </c>
      <c r="B208" s="38"/>
      <c r="E208" s="41" t="s">
        <v>268</v>
      </c>
      <c r="J208" s="40"/>
    </row>
    <row r="209" spans="1:16" ht="72" x14ac:dyDescent="0.3">
      <c r="A209" s="30" t="s">
        <v>47</v>
      </c>
      <c r="B209" s="38"/>
      <c r="E209" s="32" t="s">
        <v>264</v>
      </c>
      <c r="J209" s="40"/>
    </row>
    <row r="210" spans="1:16" ht="28.8" x14ac:dyDescent="0.3">
      <c r="A210" s="30" t="s">
        <v>38</v>
      </c>
      <c r="B210" s="30">
        <v>50</v>
      </c>
      <c r="C210" s="31" t="s">
        <v>269</v>
      </c>
      <c r="D210" s="30" t="s">
        <v>40</v>
      </c>
      <c r="E210" s="32" t="s">
        <v>270</v>
      </c>
      <c r="F210" s="33" t="s">
        <v>144</v>
      </c>
      <c r="G210" s="34">
        <v>218.95</v>
      </c>
      <c r="H210" s="35">
        <v>0</v>
      </c>
      <c r="I210" s="36">
        <f>ROUND(G210*H210,P4)</f>
        <v>0</v>
      </c>
      <c r="J210" s="33" t="s">
        <v>59</v>
      </c>
      <c r="O210" s="37">
        <f>I210*0.21</f>
        <v>0</v>
      </c>
      <c r="P210">
        <v>3</v>
      </c>
    </row>
    <row r="211" spans="1:16" x14ac:dyDescent="0.3">
      <c r="A211" s="30" t="s">
        <v>43</v>
      </c>
      <c r="B211" s="38"/>
      <c r="E211" s="32" t="s">
        <v>271</v>
      </c>
      <c r="J211" s="40"/>
    </row>
    <row r="212" spans="1:16" ht="43.2" x14ac:dyDescent="0.3">
      <c r="A212" s="30" t="s">
        <v>45</v>
      </c>
      <c r="B212" s="38"/>
      <c r="E212" s="41" t="s">
        <v>272</v>
      </c>
      <c r="J212" s="40"/>
    </row>
    <row r="213" spans="1:16" ht="158.4" x14ac:dyDescent="0.3">
      <c r="A213" s="30" t="s">
        <v>47</v>
      </c>
      <c r="B213" s="38"/>
      <c r="E213" s="32" t="s">
        <v>273</v>
      </c>
      <c r="J213" s="40"/>
    </row>
    <row r="214" spans="1:16" x14ac:dyDescent="0.3">
      <c r="A214" s="30" t="s">
        <v>38</v>
      </c>
      <c r="B214" s="30">
        <v>51</v>
      </c>
      <c r="C214" s="31" t="s">
        <v>274</v>
      </c>
      <c r="D214" s="30" t="s">
        <v>40</v>
      </c>
      <c r="E214" s="32" t="s">
        <v>275</v>
      </c>
      <c r="F214" s="33" t="s">
        <v>144</v>
      </c>
      <c r="G214" s="34">
        <v>123</v>
      </c>
      <c r="H214" s="35">
        <v>0</v>
      </c>
      <c r="I214" s="36">
        <f>ROUND(G214*H214,P4)</f>
        <v>0</v>
      </c>
      <c r="J214" s="33" t="s">
        <v>59</v>
      </c>
      <c r="O214" s="37">
        <f>I214*0.21</f>
        <v>0</v>
      </c>
      <c r="P214">
        <v>3</v>
      </c>
    </row>
    <row r="215" spans="1:16" x14ac:dyDescent="0.3">
      <c r="A215" s="30" t="s">
        <v>43</v>
      </c>
      <c r="B215" s="38"/>
      <c r="E215" s="32" t="s">
        <v>276</v>
      </c>
      <c r="J215" s="40"/>
    </row>
    <row r="216" spans="1:16" x14ac:dyDescent="0.3">
      <c r="A216" s="30" t="s">
        <v>45</v>
      </c>
      <c r="B216" s="38"/>
      <c r="E216" s="41" t="s">
        <v>277</v>
      </c>
      <c r="J216" s="40"/>
    </row>
    <row r="217" spans="1:16" ht="158.4" x14ac:dyDescent="0.3">
      <c r="A217" s="30" t="s">
        <v>47</v>
      </c>
      <c r="B217" s="38"/>
      <c r="E217" s="32" t="s">
        <v>273</v>
      </c>
      <c r="J217" s="40"/>
    </row>
    <row r="218" spans="1:16" x14ac:dyDescent="0.3">
      <c r="A218" s="30" t="s">
        <v>38</v>
      </c>
      <c r="B218" s="30">
        <v>52</v>
      </c>
      <c r="C218" s="31" t="s">
        <v>278</v>
      </c>
      <c r="D218" s="30" t="s">
        <v>40</v>
      </c>
      <c r="E218" s="32" t="s">
        <v>279</v>
      </c>
      <c r="F218" s="33" t="s">
        <v>144</v>
      </c>
      <c r="G218" s="34">
        <v>67</v>
      </c>
      <c r="H218" s="35">
        <v>0</v>
      </c>
      <c r="I218" s="36">
        <f>ROUND(G218*H218,P4)</f>
        <v>0</v>
      </c>
      <c r="J218" s="33" t="s">
        <v>59</v>
      </c>
      <c r="O218" s="37">
        <f>I218*0.21</f>
        <v>0</v>
      </c>
      <c r="P218">
        <v>3</v>
      </c>
    </row>
    <row r="219" spans="1:16" x14ac:dyDescent="0.3">
      <c r="A219" s="30" t="s">
        <v>43</v>
      </c>
      <c r="B219" s="38"/>
      <c r="E219" s="32" t="s">
        <v>276</v>
      </c>
      <c r="J219" s="40"/>
    </row>
    <row r="220" spans="1:16" x14ac:dyDescent="0.3">
      <c r="A220" s="30" t="s">
        <v>45</v>
      </c>
      <c r="B220" s="38"/>
      <c r="E220" s="41" t="s">
        <v>146</v>
      </c>
      <c r="J220" s="40"/>
    </row>
    <row r="221" spans="1:16" ht="158.4" x14ac:dyDescent="0.3">
      <c r="A221" s="30" t="s">
        <v>47</v>
      </c>
      <c r="B221" s="38"/>
      <c r="E221" s="32" t="s">
        <v>273</v>
      </c>
      <c r="J221" s="40"/>
    </row>
    <row r="222" spans="1:16" x14ac:dyDescent="0.3">
      <c r="A222" s="24" t="s">
        <v>35</v>
      </c>
      <c r="B222" s="25"/>
      <c r="C222" s="26" t="s">
        <v>280</v>
      </c>
      <c r="D222" s="27"/>
      <c r="E222" s="24" t="s">
        <v>281</v>
      </c>
      <c r="F222" s="27"/>
      <c r="G222" s="27"/>
      <c r="H222" s="27"/>
      <c r="I222" s="28">
        <f>SUMIFS(I223:I230,A223:A230,"P")</f>
        <v>0</v>
      </c>
      <c r="J222" s="29"/>
    </row>
    <row r="223" spans="1:16" x14ac:dyDescent="0.3">
      <c r="A223" s="30" t="s">
        <v>38</v>
      </c>
      <c r="B223" s="30">
        <v>53</v>
      </c>
      <c r="C223" s="31" t="s">
        <v>282</v>
      </c>
      <c r="D223" s="30" t="s">
        <v>40</v>
      </c>
      <c r="E223" s="32" t="s">
        <v>283</v>
      </c>
      <c r="F223" s="33" t="s">
        <v>144</v>
      </c>
      <c r="G223" s="34">
        <v>31.2</v>
      </c>
      <c r="H223" s="35">
        <v>0</v>
      </c>
      <c r="I223" s="36">
        <f>ROUND(G223*H223,P4)</f>
        <v>0</v>
      </c>
      <c r="J223" s="33" t="s">
        <v>59</v>
      </c>
      <c r="O223" s="37">
        <f>I223*0.21</f>
        <v>0</v>
      </c>
      <c r="P223">
        <v>3</v>
      </c>
    </row>
    <row r="224" spans="1:16" x14ac:dyDescent="0.3">
      <c r="A224" s="30" t="s">
        <v>43</v>
      </c>
      <c r="B224" s="38"/>
      <c r="E224" s="32" t="s">
        <v>284</v>
      </c>
      <c r="J224" s="40"/>
    </row>
    <row r="225" spans="1:16" x14ac:dyDescent="0.3">
      <c r="A225" s="30" t="s">
        <v>45</v>
      </c>
      <c r="B225" s="38"/>
      <c r="E225" s="41" t="s">
        <v>285</v>
      </c>
      <c r="J225" s="40"/>
    </row>
    <row r="226" spans="1:16" ht="28.8" x14ac:dyDescent="0.3">
      <c r="A226" s="30" t="s">
        <v>47</v>
      </c>
      <c r="B226" s="38"/>
      <c r="E226" s="32" t="s">
        <v>286</v>
      </c>
      <c r="J226" s="40"/>
    </row>
    <row r="227" spans="1:16" x14ac:dyDescent="0.3">
      <c r="A227" s="30" t="s">
        <v>38</v>
      </c>
      <c r="B227" s="30">
        <v>54</v>
      </c>
      <c r="C227" s="31" t="s">
        <v>287</v>
      </c>
      <c r="D227" s="30" t="s">
        <v>64</v>
      </c>
      <c r="E227" s="32" t="s">
        <v>288</v>
      </c>
      <c r="F227" s="33" t="s">
        <v>144</v>
      </c>
      <c r="G227" s="34">
        <v>21</v>
      </c>
      <c r="H227" s="35">
        <v>0</v>
      </c>
      <c r="I227" s="36">
        <f>ROUND(G227*H227,P4)</f>
        <v>0</v>
      </c>
      <c r="J227" s="33" t="s">
        <v>59</v>
      </c>
      <c r="O227" s="37">
        <f>I227*0.21</f>
        <v>0</v>
      </c>
      <c r="P227">
        <v>3</v>
      </c>
    </row>
    <row r="228" spans="1:16" x14ac:dyDescent="0.3">
      <c r="A228" s="30" t="s">
        <v>43</v>
      </c>
      <c r="B228" s="38"/>
      <c r="E228" s="32" t="s">
        <v>289</v>
      </c>
      <c r="J228" s="40"/>
    </row>
    <row r="229" spans="1:16" x14ac:dyDescent="0.3">
      <c r="A229" s="30" t="s">
        <v>45</v>
      </c>
      <c r="B229" s="38"/>
      <c r="E229" s="41" t="s">
        <v>290</v>
      </c>
      <c r="J229" s="40"/>
    </row>
    <row r="230" spans="1:16" ht="100.8" x14ac:dyDescent="0.3">
      <c r="A230" s="30" t="s">
        <v>47</v>
      </c>
      <c r="B230" s="38"/>
      <c r="E230" s="32" t="s">
        <v>291</v>
      </c>
      <c r="J230" s="40"/>
    </row>
    <row r="231" spans="1:16" x14ac:dyDescent="0.3">
      <c r="A231" s="24" t="s">
        <v>35</v>
      </c>
      <c r="B231" s="25"/>
      <c r="C231" s="26" t="s">
        <v>292</v>
      </c>
      <c r="D231" s="27"/>
      <c r="E231" s="24" t="s">
        <v>293</v>
      </c>
      <c r="F231" s="27"/>
      <c r="G231" s="27"/>
      <c r="H231" s="27"/>
      <c r="I231" s="28">
        <f>SUMIFS(I232:I259,A232:A259,"P")</f>
        <v>0</v>
      </c>
      <c r="J231" s="29"/>
    </row>
    <row r="232" spans="1:16" ht="28.8" x14ac:dyDescent="0.3">
      <c r="A232" s="30" t="s">
        <v>38</v>
      </c>
      <c r="B232" s="30">
        <v>55</v>
      </c>
      <c r="C232" s="31" t="s">
        <v>294</v>
      </c>
      <c r="D232" s="30" t="s">
        <v>40</v>
      </c>
      <c r="E232" s="32" t="s">
        <v>295</v>
      </c>
      <c r="F232" s="33" t="s">
        <v>144</v>
      </c>
      <c r="G232" s="34">
        <v>78.400000000000006</v>
      </c>
      <c r="H232" s="35">
        <v>0</v>
      </c>
      <c r="I232" s="36">
        <f>ROUND(G232*H232,P4)</f>
        <v>0</v>
      </c>
      <c r="J232" s="33" t="s">
        <v>59</v>
      </c>
      <c r="O232" s="37">
        <f>I232*0.21</f>
        <v>0</v>
      </c>
      <c r="P232">
        <v>3</v>
      </c>
    </row>
    <row r="233" spans="1:16" x14ac:dyDescent="0.3">
      <c r="A233" s="30" t="s">
        <v>43</v>
      </c>
      <c r="B233" s="38"/>
      <c r="E233" s="32" t="s">
        <v>296</v>
      </c>
      <c r="J233" s="40"/>
    </row>
    <row r="234" spans="1:16" ht="57.6" x14ac:dyDescent="0.3">
      <c r="A234" s="30" t="s">
        <v>45</v>
      </c>
      <c r="B234" s="38"/>
      <c r="E234" s="41" t="s">
        <v>297</v>
      </c>
      <c r="J234" s="40"/>
    </row>
    <row r="235" spans="1:16" ht="259.2" x14ac:dyDescent="0.3">
      <c r="A235" s="30" t="s">
        <v>47</v>
      </c>
      <c r="B235" s="38"/>
      <c r="E235" s="32" t="s">
        <v>298</v>
      </c>
      <c r="J235" s="40"/>
    </row>
    <row r="236" spans="1:16" x14ac:dyDescent="0.3">
      <c r="A236" s="30" t="s">
        <v>38</v>
      </c>
      <c r="B236" s="30">
        <v>56</v>
      </c>
      <c r="C236" s="31" t="s">
        <v>299</v>
      </c>
      <c r="D236" s="30" t="s">
        <v>40</v>
      </c>
      <c r="E236" s="32" t="s">
        <v>300</v>
      </c>
      <c r="F236" s="33" t="s">
        <v>144</v>
      </c>
      <c r="G236" s="34">
        <v>72.22</v>
      </c>
      <c r="H236" s="35">
        <v>0</v>
      </c>
      <c r="I236" s="36">
        <f>ROUND(G236*H236,P4)</f>
        <v>0</v>
      </c>
      <c r="J236" s="33" t="s">
        <v>59</v>
      </c>
      <c r="O236" s="37">
        <f>I236*0.21</f>
        <v>0</v>
      </c>
      <c r="P236">
        <v>3</v>
      </c>
    </row>
    <row r="237" spans="1:16" x14ac:dyDescent="0.3">
      <c r="A237" s="30" t="s">
        <v>43</v>
      </c>
      <c r="B237" s="38"/>
      <c r="E237" s="32" t="s">
        <v>301</v>
      </c>
      <c r="J237" s="40"/>
    </row>
    <row r="238" spans="1:16" x14ac:dyDescent="0.3">
      <c r="A238" s="30" t="s">
        <v>45</v>
      </c>
      <c r="B238" s="38"/>
      <c r="E238" s="41" t="s">
        <v>302</v>
      </c>
      <c r="J238" s="40"/>
    </row>
    <row r="239" spans="1:16" ht="288" x14ac:dyDescent="0.3">
      <c r="A239" s="30" t="s">
        <v>47</v>
      </c>
      <c r="B239" s="38"/>
      <c r="E239" s="32" t="s">
        <v>303</v>
      </c>
      <c r="J239" s="40"/>
    </row>
    <row r="240" spans="1:16" x14ac:dyDescent="0.3">
      <c r="A240" s="30" t="s">
        <v>38</v>
      </c>
      <c r="B240" s="30">
        <v>57</v>
      </c>
      <c r="C240" s="31" t="s">
        <v>304</v>
      </c>
      <c r="D240" s="30" t="s">
        <v>40</v>
      </c>
      <c r="E240" s="32" t="s">
        <v>305</v>
      </c>
      <c r="F240" s="33" t="s">
        <v>144</v>
      </c>
      <c r="G240" s="34">
        <v>9.1999999999999993</v>
      </c>
      <c r="H240" s="35">
        <v>0</v>
      </c>
      <c r="I240" s="36">
        <f>ROUND(G240*H240,P4)</f>
        <v>0</v>
      </c>
      <c r="J240" s="33" t="s">
        <v>59</v>
      </c>
      <c r="O240" s="37">
        <f>I240*0.21</f>
        <v>0</v>
      </c>
      <c r="P240">
        <v>3</v>
      </c>
    </row>
    <row r="241" spans="1:16" x14ac:dyDescent="0.3">
      <c r="A241" s="30" t="s">
        <v>43</v>
      </c>
      <c r="B241" s="38"/>
      <c r="E241" s="32" t="s">
        <v>306</v>
      </c>
      <c r="J241" s="40"/>
    </row>
    <row r="242" spans="1:16" x14ac:dyDescent="0.3">
      <c r="A242" s="30" t="s">
        <v>45</v>
      </c>
      <c r="B242" s="38"/>
      <c r="E242" s="41" t="s">
        <v>307</v>
      </c>
      <c r="J242" s="40"/>
    </row>
    <row r="243" spans="1:16" ht="43.2" x14ac:dyDescent="0.3">
      <c r="A243" s="30" t="s">
        <v>47</v>
      </c>
      <c r="B243" s="38"/>
      <c r="E243" s="32" t="s">
        <v>308</v>
      </c>
      <c r="J243" s="40"/>
    </row>
    <row r="244" spans="1:16" x14ac:dyDescent="0.3">
      <c r="A244" s="30" t="s">
        <v>38</v>
      </c>
      <c r="B244" s="30">
        <v>58</v>
      </c>
      <c r="C244" s="31" t="s">
        <v>309</v>
      </c>
      <c r="D244" s="30" t="s">
        <v>40</v>
      </c>
      <c r="E244" s="32" t="s">
        <v>310</v>
      </c>
      <c r="F244" s="33" t="s">
        <v>144</v>
      </c>
      <c r="G244" s="34">
        <v>27.4</v>
      </c>
      <c r="H244" s="35">
        <v>0</v>
      </c>
      <c r="I244" s="36">
        <f>ROUND(G244*H244,P4)</f>
        <v>0</v>
      </c>
      <c r="J244" s="33" t="s">
        <v>59</v>
      </c>
      <c r="O244" s="37">
        <f>I244*0.21</f>
        <v>0</v>
      </c>
      <c r="P244">
        <v>3</v>
      </c>
    </row>
    <row r="245" spans="1:16" x14ac:dyDescent="0.3">
      <c r="A245" s="30" t="s">
        <v>43</v>
      </c>
      <c r="B245" s="38"/>
      <c r="E245" s="32" t="s">
        <v>311</v>
      </c>
      <c r="J245" s="40"/>
    </row>
    <row r="246" spans="1:16" x14ac:dyDescent="0.3">
      <c r="A246" s="30" t="s">
        <v>45</v>
      </c>
      <c r="B246" s="38"/>
      <c r="E246" s="41" t="s">
        <v>312</v>
      </c>
      <c r="J246" s="40"/>
    </row>
    <row r="247" spans="1:16" ht="43.2" x14ac:dyDescent="0.3">
      <c r="A247" s="30" t="s">
        <v>47</v>
      </c>
      <c r="B247" s="38"/>
      <c r="E247" s="32" t="s">
        <v>308</v>
      </c>
      <c r="J247" s="40"/>
    </row>
    <row r="248" spans="1:16" x14ac:dyDescent="0.3">
      <c r="A248" s="30" t="s">
        <v>38</v>
      </c>
      <c r="B248" s="30">
        <v>59</v>
      </c>
      <c r="C248" s="31" t="s">
        <v>313</v>
      </c>
      <c r="D248" s="30" t="s">
        <v>40</v>
      </c>
      <c r="E248" s="32" t="s">
        <v>314</v>
      </c>
      <c r="F248" s="33" t="s">
        <v>144</v>
      </c>
      <c r="G248" s="34">
        <v>78.400000000000006</v>
      </c>
      <c r="H248" s="35">
        <v>0</v>
      </c>
      <c r="I248" s="36">
        <f>ROUND(G248*H248,P4)</f>
        <v>0</v>
      </c>
      <c r="J248" s="33" t="s">
        <v>59</v>
      </c>
      <c r="O248" s="37">
        <f>I248*0.21</f>
        <v>0</v>
      </c>
      <c r="P248">
        <v>3</v>
      </c>
    </row>
    <row r="249" spans="1:16" x14ac:dyDescent="0.3">
      <c r="A249" s="30" t="s">
        <v>43</v>
      </c>
      <c r="B249" s="38"/>
      <c r="E249" s="32" t="s">
        <v>315</v>
      </c>
      <c r="J249" s="40"/>
    </row>
    <row r="250" spans="1:16" x14ac:dyDescent="0.3">
      <c r="A250" s="30" t="s">
        <v>45</v>
      </c>
      <c r="B250" s="38"/>
      <c r="E250" s="41" t="s">
        <v>316</v>
      </c>
      <c r="J250" s="40"/>
    </row>
    <row r="251" spans="1:16" ht="43.2" x14ac:dyDescent="0.3">
      <c r="A251" s="30" t="s">
        <v>47</v>
      </c>
      <c r="B251" s="38"/>
      <c r="E251" s="32" t="s">
        <v>308</v>
      </c>
      <c r="J251" s="40"/>
    </row>
    <row r="252" spans="1:16" x14ac:dyDescent="0.3">
      <c r="A252" s="30" t="s">
        <v>38</v>
      </c>
      <c r="B252" s="30">
        <v>60</v>
      </c>
      <c r="C252" s="31" t="s">
        <v>317</v>
      </c>
      <c r="D252" s="30" t="s">
        <v>64</v>
      </c>
      <c r="E252" s="32" t="s">
        <v>318</v>
      </c>
      <c r="F252" s="33" t="s">
        <v>144</v>
      </c>
      <c r="G252" s="34">
        <v>28</v>
      </c>
      <c r="H252" s="35">
        <v>0</v>
      </c>
      <c r="I252" s="36">
        <f>ROUND(G252*H252,P4)</f>
        <v>0</v>
      </c>
      <c r="J252" s="33" t="s">
        <v>59</v>
      </c>
      <c r="O252" s="37">
        <f>I252*0.21</f>
        <v>0</v>
      </c>
      <c r="P252">
        <v>3</v>
      </c>
    </row>
    <row r="253" spans="1:16" x14ac:dyDescent="0.3">
      <c r="A253" s="30" t="s">
        <v>43</v>
      </c>
      <c r="B253" s="38"/>
      <c r="E253" s="32" t="s">
        <v>319</v>
      </c>
      <c r="J253" s="40"/>
    </row>
    <row r="254" spans="1:16" x14ac:dyDescent="0.3">
      <c r="A254" s="30" t="s">
        <v>45</v>
      </c>
      <c r="B254" s="38"/>
      <c r="E254" s="41" t="s">
        <v>320</v>
      </c>
      <c r="J254" s="40"/>
    </row>
    <row r="255" spans="1:16" ht="57.6" x14ac:dyDescent="0.3">
      <c r="A255" s="30" t="s">
        <v>47</v>
      </c>
      <c r="B255" s="38"/>
      <c r="E255" s="32" t="s">
        <v>321</v>
      </c>
      <c r="J255" s="40"/>
    </row>
    <row r="256" spans="1:16" x14ac:dyDescent="0.3">
      <c r="A256" s="30" t="s">
        <v>38</v>
      </c>
      <c r="B256" s="30">
        <v>61</v>
      </c>
      <c r="C256" s="31" t="s">
        <v>322</v>
      </c>
      <c r="D256" s="30" t="s">
        <v>64</v>
      </c>
      <c r="E256" s="32" t="s">
        <v>323</v>
      </c>
      <c r="F256" s="33" t="s">
        <v>144</v>
      </c>
      <c r="G256" s="34">
        <v>18.2</v>
      </c>
      <c r="H256" s="35">
        <v>0</v>
      </c>
      <c r="I256" s="36">
        <f>ROUND(G256*H256,P4)</f>
        <v>0</v>
      </c>
      <c r="J256" s="33" t="s">
        <v>59</v>
      </c>
      <c r="O256" s="37">
        <f>I256*0.21</f>
        <v>0</v>
      </c>
      <c r="P256">
        <v>3</v>
      </c>
    </row>
    <row r="257" spans="1:16" x14ac:dyDescent="0.3">
      <c r="A257" s="30" t="s">
        <v>43</v>
      </c>
      <c r="B257" s="38"/>
      <c r="E257" s="32" t="s">
        <v>324</v>
      </c>
      <c r="J257" s="40"/>
    </row>
    <row r="258" spans="1:16" x14ac:dyDescent="0.3">
      <c r="A258" s="30" t="s">
        <v>45</v>
      </c>
      <c r="B258" s="38"/>
      <c r="E258" s="41" t="s">
        <v>325</v>
      </c>
      <c r="J258" s="40"/>
    </row>
    <row r="259" spans="1:16" ht="57.6" x14ac:dyDescent="0.3">
      <c r="A259" s="30" t="s">
        <v>47</v>
      </c>
      <c r="B259" s="38"/>
      <c r="E259" s="32" t="s">
        <v>321</v>
      </c>
      <c r="J259" s="40"/>
    </row>
    <row r="260" spans="1:16" x14ac:dyDescent="0.3">
      <c r="A260" s="24" t="s">
        <v>35</v>
      </c>
      <c r="B260" s="25"/>
      <c r="C260" s="26" t="s">
        <v>326</v>
      </c>
      <c r="D260" s="27"/>
      <c r="E260" s="24" t="s">
        <v>327</v>
      </c>
      <c r="F260" s="27"/>
      <c r="G260" s="27"/>
      <c r="H260" s="27"/>
      <c r="I260" s="28">
        <f>SUMIFS(I261:I272,A261:A272,"P")</f>
        <v>0</v>
      </c>
      <c r="J260" s="29"/>
    </row>
    <row r="261" spans="1:16" x14ac:dyDescent="0.3">
      <c r="A261" s="30" t="s">
        <v>38</v>
      </c>
      <c r="B261" s="30">
        <v>62</v>
      </c>
      <c r="C261" s="31" t="s">
        <v>328</v>
      </c>
      <c r="D261" s="30" t="s">
        <v>40</v>
      </c>
      <c r="E261" s="32" t="s">
        <v>329</v>
      </c>
      <c r="F261" s="33" t="s">
        <v>113</v>
      </c>
      <c r="G261" s="34">
        <v>36.5</v>
      </c>
      <c r="H261" s="35">
        <v>0</v>
      </c>
      <c r="I261" s="36">
        <f>ROUND(G261*H261,P4)</f>
        <v>0</v>
      </c>
      <c r="J261" s="33" t="s">
        <v>59</v>
      </c>
      <c r="O261" s="37">
        <f>I261*0.21</f>
        <v>0</v>
      </c>
      <c r="P261">
        <v>3</v>
      </c>
    </row>
    <row r="262" spans="1:16" ht="28.8" x14ac:dyDescent="0.3">
      <c r="A262" s="30" t="s">
        <v>43</v>
      </c>
      <c r="B262" s="38"/>
      <c r="E262" s="32" t="s">
        <v>330</v>
      </c>
      <c r="J262" s="40"/>
    </row>
    <row r="263" spans="1:16" x14ac:dyDescent="0.3">
      <c r="A263" s="30" t="s">
        <v>45</v>
      </c>
      <c r="B263" s="38"/>
      <c r="E263" s="41" t="s">
        <v>331</v>
      </c>
      <c r="J263" s="40"/>
    </row>
    <row r="264" spans="1:16" ht="302.39999999999998" x14ac:dyDescent="0.3">
      <c r="A264" s="30" t="s">
        <v>47</v>
      </c>
      <c r="B264" s="38"/>
      <c r="E264" s="32" t="s">
        <v>332</v>
      </c>
      <c r="J264" s="40"/>
    </row>
    <row r="265" spans="1:16" x14ac:dyDescent="0.3">
      <c r="A265" s="30" t="s">
        <v>38</v>
      </c>
      <c r="B265" s="30">
        <v>63</v>
      </c>
      <c r="C265" s="31" t="s">
        <v>333</v>
      </c>
      <c r="D265" s="30" t="s">
        <v>40</v>
      </c>
      <c r="E265" s="32" t="s">
        <v>334</v>
      </c>
      <c r="F265" s="33" t="s">
        <v>113</v>
      </c>
      <c r="G265" s="34">
        <v>104</v>
      </c>
      <c r="H265" s="35">
        <v>0</v>
      </c>
      <c r="I265" s="36">
        <f>ROUND(G265*H265,P4)</f>
        <v>0</v>
      </c>
      <c r="J265" s="33" t="s">
        <v>59</v>
      </c>
      <c r="O265" s="37">
        <f>I265*0.21</f>
        <v>0</v>
      </c>
      <c r="P265">
        <v>3</v>
      </c>
    </row>
    <row r="266" spans="1:16" x14ac:dyDescent="0.3">
      <c r="A266" s="30" t="s">
        <v>43</v>
      </c>
      <c r="B266" s="38"/>
      <c r="E266" s="32" t="s">
        <v>335</v>
      </c>
      <c r="J266" s="40"/>
    </row>
    <row r="267" spans="1:16" x14ac:dyDescent="0.3">
      <c r="A267" s="30" t="s">
        <v>45</v>
      </c>
      <c r="B267" s="38"/>
      <c r="E267" s="41" t="s">
        <v>336</v>
      </c>
      <c r="J267" s="40"/>
    </row>
    <row r="268" spans="1:16" ht="288" x14ac:dyDescent="0.3">
      <c r="A268" s="30" t="s">
        <v>47</v>
      </c>
      <c r="B268" s="38"/>
      <c r="E268" s="32" t="s">
        <v>337</v>
      </c>
      <c r="J268" s="40"/>
    </row>
    <row r="269" spans="1:16" x14ac:dyDescent="0.3">
      <c r="A269" s="30" t="s">
        <v>38</v>
      </c>
      <c r="B269" s="30">
        <v>64</v>
      </c>
      <c r="C269" s="31" t="s">
        <v>338</v>
      </c>
      <c r="D269" s="30" t="s">
        <v>40</v>
      </c>
      <c r="E269" s="32" t="s">
        <v>339</v>
      </c>
      <c r="F269" s="33" t="s">
        <v>113</v>
      </c>
      <c r="G269" s="34">
        <v>3.7</v>
      </c>
      <c r="H269" s="35">
        <v>0</v>
      </c>
      <c r="I269" s="36">
        <f>ROUND(G269*H269,P4)</f>
        <v>0</v>
      </c>
      <c r="J269" s="33" t="s">
        <v>59</v>
      </c>
      <c r="O269" s="37">
        <f>I269*0.21</f>
        <v>0</v>
      </c>
      <c r="P269">
        <v>3</v>
      </c>
    </row>
    <row r="270" spans="1:16" x14ac:dyDescent="0.3">
      <c r="A270" s="30" t="s">
        <v>43</v>
      </c>
      <c r="B270" s="38"/>
      <c r="E270" s="32" t="s">
        <v>340</v>
      </c>
      <c r="J270" s="40"/>
    </row>
    <row r="271" spans="1:16" x14ac:dyDescent="0.3">
      <c r="A271" s="30" t="s">
        <v>45</v>
      </c>
      <c r="B271" s="38"/>
      <c r="E271" s="41" t="s">
        <v>341</v>
      </c>
      <c r="J271" s="40"/>
    </row>
    <row r="272" spans="1:16" ht="288" x14ac:dyDescent="0.3">
      <c r="A272" s="30" t="s">
        <v>47</v>
      </c>
      <c r="B272" s="38"/>
      <c r="E272" s="32" t="s">
        <v>337</v>
      </c>
      <c r="J272" s="40"/>
    </row>
    <row r="273" spans="1:16" x14ac:dyDescent="0.3">
      <c r="A273" s="24" t="s">
        <v>35</v>
      </c>
      <c r="B273" s="25"/>
      <c r="C273" s="26" t="s">
        <v>342</v>
      </c>
      <c r="D273" s="27"/>
      <c r="E273" s="24" t="s">
        <v>343</v>
      </c>
      <c r="F273" s="27"/>
      <c r="G273" s="27"/>
      <c r="H273" s="27"/>
      <c r="I273" s="28">
        <f>SUMIFS(I274:I353,A274:A353,"P")</f>
        <v>0</v>
      </c>
      <c r="J273" s="29"/>
    </row>
    <row r="274" spans="1:16" x14ac:dyDescent="0.3">
      <c r="A274" s="30" t="s">
        <v>38</v>
      </c>
      <c r="B274" s="30">
        <v>65</v>
      </c>
      <c r="C274" s="31" t="s">
        <v>344</v>
      </c>
      <c r="D274" s="30" t="s">
        <v>64</v>
      </c>
      <c r="E274" s="32" t="s">
        <v>345</v>
      </c>
      <c r="F274" s="33" t="s">
        <v>113</v>
      </c>
      <c r="G274" s="34">
        <v>52</v>
      </c>
      <c r="H274" s="35">
        <v>0</v>
      </c>
      <c r="I274" s="36">
        <f>ROUND(G274*H274,P4)</f>
        <v>0</v>
      </c>
      <c r="J274" s="33" t="s">
        <v>59</v>
      </c>
      <c r="O274" s="37">
        <f>I274*0.21</f>
        <v>0</v>
      </c>
      <c r="P274">
        <v>3</v>
      </c>
    </row>
    <row r="275" spans="1:16" ht="28.8" x14ac:dyDescent="0.3">
      <c r="A275" s="30" t="s">
        <v>43</v>
      </c>
      <c r="B275" s="38"/>
      <c r="E275" s="32" t="s">
        <v>346</v>
      </c>
      <c r="J275" s="40"/>
    </row>
    <row r="276" spans="1:16" x14ac:dyDescent="0.3">
      <c r="A276" s="30" t="s">
        <v>45</v>
      </c>
      <c r="B276" s="38"/>
      <c r="E276" s="41" t="s">
        <v>347</v>
      </c>
      <c r="J276" s="40"/>
    </row>
    <row r="277" spans="1:16" ht="72" x14ac:dyDescent="0.3">
      <c r="A277" s="30" t="s">
        <v>47</v>
      </c>
      <c r="B277" s="38"/>
      <c r="E277" s="32" t="s">
        <v>348</v>
      </c>
      <c r="J277" s="40"/>
    </row>
    <row r="278" spans="1:16" x14ac:dyDescent="0.3">
      <c r="A278" s="30" t="s">
        <v>38</v>
      </c>
      <c r="B278" s="30">
        <v>66</v>
      </c>
      <c r="C278" s="31" t="s">
        <v>349</v>
      </c>
      <c r="D278" s="30" t="s">
        <v>40</v>
      </c>
      <c r="E278" s="32" t="s">
        <v>350</v>
      </c>
      <c r="F278" s="33" t="s">
        <v>74</v>
      </c>
      <c r="G278" s="34">
        <v>1</v>
      </c>
      <c r="H278" s="35">
        <v>0</v>
      </c>
      <c r="I278" s="36">
        <f>ROUND(G278*H278,P4)</f>
        <v>0</v>
      </c>
      <c r="J278" s="33" t="s">
        <v>59</v>
      </c>
      <c r="O278" s="37">
        <f>I278*0.21</f>
        <v>0</v>
      </c>
      <c r="P278">
        <v>3</v>
      </c>
    </row>
    <row r="279" spans="1:16" ht="28.8" x14ac:dyDescent="0.3">
      <c r="A279" s="30" t="s">
        <v>43</v>
      </c>
      <c r="B279" s="38"/>
      <c r="E279" s="32" t="s">
        <v>351</v>
      </c>
      <c r="J279" s="40"/>
    </row>
    <row r="280" spans="1:16" x14ac:dyDescent="0.3">
      <c r="A280" s="30" t="s">
        <v>45</v>
      </c>
      <c r="B280" s="38"/>
      <c r="E280" s="41" t="s">
        <v>61</v>
      </c>
      <c r="J280" s="40"/>
    </row>
    <row r="281" spans="1:16" ht="72" x14ac:dyDescent="0.3">
      <c r="A281" s="30" t="s">
        <v>47</v>
      </c>
      <c r="B281" s="38"/>
      <c r="E281" s="32" t="s">
        <v>352</v>
      </c>
      <c r="J281" s="40"/>
    </row>
    <row r="282" spans="1:16" ht="28.8" x14ac:dyDescent="0.3">
      <c r="A282" s="30" t="s">
        <v>38</v>
      </c>
      <c r="B282" s="30">
        <v>67</v>
      </c>
      <c r="C282" s="31" t="s">
        <v>353</v>
      </c>
      <c r="D282" s="30" t="s">
        <v>40</v>
      </c>
      <c r="E282" s="32" t="s">
        <v>354</v>
      </c>
      <c r="F282" s="33" t="s">
        <v>74</v>
      </c>
      <c r="G282" s="34">
        <v>2</v>
      </c>
      <c r="H282" s="35">
        <v>0</v>
      </c>
      <c r="I282" s="36">
        <f>ROUND(G282*H282,P4)</f>
        <v>0</v>
      </c>
      <c r="J282" s="33" t="s">
        <v>59</v>
      </c>
      <c r="O282" s="37">
        <f>I282*0.21</f>
        <v>0</v>
      </c>
      <c r="P282">
        <v>3</v>
      </c>
    </row>
    <row r="283" spans="1:16" x14ac:dyDescent="0.3">
      <c r="A283" s="30" t="s">
        <v>43</v>
      </c>
      <c r="B283" s="38"/>
      <c r="E283" s="32" t="s">
        <v>355</v>
      </c>
      <c r="J283" s="40"/>
    </row>
    <row r="284" spans="1:16" x14ac:dyDescent="0.3">
      <c r="A284" s="30" t="s">
        <v>45</v>
      </c>
      <c r="B284" s="38"/>
      <c r="E284" s="41" t="s">
        <v>356</v>
      </c>
      <c r="J284" s="40"/>
    </row>
    <row r="285" spans="1:16" ht="28.8" x14ac:dyDescent="0.3">
      <c r="A285" s="30" t="s">
        <v>47</v>
      </c>
      <c r="B285" s="38"/>
      <c r="E285" s="32" t="s">
        <v>357</v>
      </c>
      <c r="J285" s="40"/>
    </row>
    <row r="286" spans="1:16" ht="28.8" x14ac:dyDescent="0.3">
      <c r="A286" s="30" t="s">
        <v>38</v>
      </c>
      <c r="B286" s="30">
        <v>68</v>
      </c>
      <c r="C286" s="31" t="s">
        <v>358</v>
      </c>
      <c r="D286" s="30" t="s">
        <v>40</v>
      </c>
      <c r="E286" s="32" t="s">
        <v>359</v>
      </c>
      <c r="F286" s="33" t="s">
        <v>74</v>
      </c>
      <c r="G286" s="34">
        <v>2</v>
      </c>
      <c r="H286" s="35">
        <v>0</v>
      </c>
      <c r="I286" s="36">
        <f>ROUND(G286*H286,P4)</f>
        <v>0</v>
      </c>
      <c r="J286" s="33" t="s">
        <v>59</v>
      </c>
      <c r="O286" s="37">
        <f>I286*0.21</f>
        <v>0</v>
      </c>
      <c r="P286">
        <v>3</v>
      </c>
    </row>
    <row r="287" spans="1:16" x14ac:dyDescent="0.3">
      <c r="A287" s="30" t="s">
        <v>43</v>
      </c>
      <c r="B287" s="38"/>
      <c r="E287" s="32" t="s">
        <v>360</v>
      </c>
      <c r="J287" s="40"/>
    </row>
    <row r="288" spans="1:16" x14ac:dyDescent="0.3">
      <c r="A288" s="30" t="s">
        <v>45</v>
      </c>
      <c r="B288" s="38"/>
      <c r="E288" s="41" t="s">
        <v>356</v>
      </c>
      <c r="J288" s="40"/>
    </row>
    <row r="289" spans="1:16" ht="28.8" x14ac:dyDescent="0.3">
      <c r="A289" s="30" t="s">
        <v>47</v>
      </c>
      <c r="B289" s="38"/>
      <c r="E289" s="32" t="s">
        <v>361</v>
      </c>
      <c r="J289" s="40"/>
    </row>
    <row r="290" spans="1:16" x14ac:dyDescent="0.3">
      <c r="A290" s="30" t="s">
        <v>38</v>
      </c>
      <c r="B290" s="30">
        <v>69</v>
      </c>
      <c r="C290" s="31" t="s">
        <v>362</v>
      </c>
      <c r="D290" s="30" t="s">
        <v>40</v>
      </c>
      <c r="E290" s="32" t="s">
        <v>363</v>
      </c>
      <c r="F290" s="33" t="s">
        <v>74</v>
      </c>
      <c r="G290" s="34">
        <v>4</v>
      </c>
      <c r="H290" s="35">
        <v>0</v>
      </c>
      <c r="I290" s="36">
        <f>ROUND(G290*H290,P4)</f>
        <v>0</v>
      </c>
      <c r="J290" s="33" t="s">
        <v>59</v>
      </c>
      <c r="O290" s="37">
        <f>I290*0.21</f>
        <v>0</v>
      </c>
      <c r="P290">
        <v>3</v>
      </c>
    </row>
    <row r="291" spans="1:16" x14ac:dyDescent="0.3">
      <c r="A291" s="30" t="s">
        <v>43</v>
      </c>
      <c r="B291" s="38"/>
      <c r="E291" s="32" t="s">
        <v>364</v>
      </c>
      <c r="J291" s="40"/>
    </row>
    <row r="292" spans="1:16" x14ac:dyDescent="0.3">
      <c r="A292" s="30" t="s">
        <v>45</v>
      </c>
      <c r="B292" s="38"/>
      <c r="E292" s="41" t="s">
        <v>365</v>
      </c>
      <c r="J292" s="40"/>
    </row>
    <row r="293" spans="1:16" ht="28.8" x14ac:dyDescent="0.3">
      <c r="A293" s="30" t="s">
        <v>47</v>
      </c>
      <c r="B293" s="38"/>
      <c r="E293" s="32" t="s">
        <v>357</v>
      </c>
      <c r="J293" s="40"/>
    </row>
    <row r="294" spans="1:16" ht="28.8" x14ac:dyDescent="0.3">
      <c r="A294" s="30" t="s">
        <v>38</v>
      </c>
      <c r="B294" s="30">
        <v>70</v>
      </c>
      <c r="C294" s="31" t="s">
        <v>366</v>
      </c>
      <c r="D294" s="30" t="s">
        <v>40</v>
      </c>
      <c r="E294" s="32" t="s">
        <v>367</v>
      </c>
      <c r="F294" s="33" t="s">
        <v>113</v>
      </c>
      <c r="G294" s="34">
        <v>5</v>
      </c>
      <c r="H294" s="35">
        <v>0</v>
      </c>
      <c r="I294" s="36">
        <f>ROUND(G294*H294,P4)</f>
        <v>0</v>
      </c>
      <c r="J294" s="33" t="s">
        <v>59</v>
      </c>
      <c r="O294" s="37">
        <f>I294*0.21</f>
        <v>0</v>
      </c>
      <c r="P294">
        <v>3</v>
      </c>
    </row>
    <row r="295" spans="1:16" x14ac:dyDescent="0.3">
      <c r="A295" s="30" t="s">
        <v>43</v>
      </c>
      <c r="B295" s="38"/>
      <c r="E295" s="32" t="s">
        <v>368</v>
      </c>
      <c r="J295" s="40"/>
    </row>
    <row r="296" spans="1:16" x14ac:dyDescent="0.3">
      <c r="A296" s="30" t="s">
        <v>45</v>
      </c>
      <c r="B296" s="38"/>
      <c r="E296" s="41" t="s">
        <v>369</v>
      </c>
      <c r="J296" s="40"/>
    </row>
    <row r="297" spans="1:16" ht="57.6" x14ac:dyDescent="0.3">
      <c r="A297" s="30" t="s">
        <v>47</v>
      </c>
      <c r="B297" s="38"/>
      <c r="E297" s="32" t="s">
        <v>370</v>
      </c>
      <c r="J297" s="40"/>
    </row>
    <row r="298" spans="1:16" x14ac:dyDescent="0.3">
      <c r="A298" s="30" t="s">
        <v>38</v>
      </c>
      <c r="B298" s="30">
        <v>71</v>
      </c>
      <c r="C298" s="31" t="s">
        <v>371</v>
      </c>
      <c r="D298" s="30" t="s">
        <v>40</v>
      </c>
      <c r="E298" s="32" t="s">
        <v>372</v>
      </c>
      <c r="F298" s="33" t="s">
        <v>113</v>
      </c>
      <c r="G298" s="34">
        <v>19.5</v>
      </c>
      <c r="H298" s="35">
        <v>0</v>
      </c>
      <c r="I298" s="36">
        <f>ROUND(G298*H298,P4)</f>
        <v>0</v>
      </c>
      <c r="J298" s="33" t="s">
        <v>59</v>
      </c>
      <c r="O298" s="37">
        <f>I298*0.21</f>
        <v>0</v>
      </c>
      <c r="P298">
        <v>3</v>
      </c>
    </row>
    <row r="299" spans="1:16" x14ac:dyDescent="0.3">
      <c r="A299" s="30" t="s">
        <v>43</v>
      </c>
      <c r="B299" s="38"/>
      <c r="E299" s="32" t="s">
        <v>373</v>
      </c>
      <c r="J299" s="40"/>
    </row>
    <row r="300" spans="1:16" x14ac:dyDescent="0.3">
      <c r="A300" s="30" t="s">
        <v>45</v>
      </c>
      <c r="B300" s="38"/>
      <c r="E300" s="41" t="s">
        <v>374</v>
      </c>
      <c r="J300" s="40"/>
    </row>
    <row r="301" spans="1:16" ht="28.8" x14ac:dyDescent="0.3">
      <c r="A301" s="30" t="s">
        <v>47</v>
      </c>
      <c r="B301" s="38"/>
      <c r="E301" s="32" t="s">
        <v>375</v>
      </c>
      <c r="J301" s="40"/>
    </row>
    <row r="302" spans="1:16" x14ac:dyDescent="0.3">
      <c r="A302" s="30" t="s">
        <v>38</v>
      </c>
      <c r="B302" s="30">
        <v>72</v>
      </c>
      <c r="C302" s="31" t="s">
        <v>376</v>
      </c>
      <c r="D302" s="30" t="s">
        <v>40</v>
      </c>
      <c r="E302" s="32" t="s">
        <v>377</v>
      </c>
      <c r="F302" s="33" t="s">
        <v>113</v>
      </c>
      <c r="G302" s="34">
        <v>79.099999999999994</v>
      </c>
      <c r="H302" s="35">
        <v>0</v>
      </c>
      <c r="I302" s="36">
        <f>ROUND(G302*H302,P4)</f>
        <v>0</v>
      </c>
      <c r="J302" s="33" t="s">
        <v>59</v>
      </c>
      <c r="O302" s="37">
        <f>I302*0.21</f>
        <v>0</v>
      </c>
      <c r="P302">
        <v>3</v>
      </c>
    </row>
    <row r="303" spans="1:16" x14ac:dyDescent="0.3">
      <c r="A303" s="30" t="s">
        <v>43</v>
      </c>
      <c r="B303" s="38"/>
      <c r="E303" s="32" t="s">
        <v>378</v>
      </c>
      <c r="J303" s="40"/>
    </row>
    <row r="304" spans="1:16" ht="57.6" x14ac:dyDescent="0.3">
      <c r="A304" s="30" t="s">
        <v>45</v>
      </c>
      <c r="B304" s="38"/>
      <c r="E304" s="41" t="s">
        <v>115</v>
      </c>
      <c r="J304" s="40"/>
    </row>
    <row r="305" spans="1:16" ht="43.2" x14ac:dyDescent="0.3">
      <c r="A305" s="30" t="s">
        <v>47</v>
      </c>
      <c r="B305" s="38"/>
      <c r="E305" s="32" t="s">
        <v>379</v>
      </c>
      <c r="J305" s="40"/>
    </row>
    <row r="306" spans="1:16" ht="28.8" x14ac:dyDescent="0.3">
      <c r="A306" s="30" t="s">
        <v>38</v>
      </c>
      <c r="B306" s="30">
        <v>73</v>
      </c>
      <c r="C306" s="31" t="s">
        <v>380</v>
      </c>
      <c r="D306" s="30" t="s">
        <v>64</v>
      </c>
      <c r="E306" s="32" t="s">
        <v>381</v>
      </c>
      <c r="F306" s="33" t="s">
        <v>113</v>
      </c>
      <c r="G306" s="34">
        <v>14</v>
      </c>
      <c r="H306" s="35">
        <v>0</v>
      </c>
      <c r="I306" s="36">
        <f>ROUND(G306*H306,P4)</f>
        <v>0</v>
      </c>
      <c r="J306" s="33" t="s">
        <v>59</v>
      </c>
      <c r="O306" s="37">
        <f>I306*0.21</f>
        <v>0</v>
      </c>
      <c r="P306">
        <v>3</v>
      </c>
    </row>
    <row r="307" spans="1:16" x14ac:dyDescent="0.3">
      <c r="A307" s="30" t="s">
        <v>43</v>
      </c>
      <c r="B307" s="38"/>
      <c r="E307" s="32" t="s">
        <v>382</v>
      </c>
      <c r="J307" s="40"/>
    </row>
    <row r="308" spans="1:16" x14ac:dyDescent="0.3">
      <c r="A308" s="30" t="s">
        <v>45</v>
      </c>
      <c r="B308" s="38"/>
      <c r="E308" s="41" t="s">
        <v>383</v>
      </c>
      <c r="J308" s="40"/>
    </row>
    <row r="309" spans="1:16" ht="43.2" x14ac:dyDescent="0.3">
      <c r="A309" s="30" t="s">
        <v>47</v>
      </c>
      <c r="B309" s="38"/>
      <c r="E309" s="32" t="s">
        <v>379</v>
      </c>
      <c r="J309" s="40"/>
    </row>
    <row r="310" spans="1:16" ht="28.8" x14ac:dyDescent="0.3">
      <c r="A310" s="30" t="s">
        <v>38</v>
      </c>
      <c r="B310" s="30">
        <v>74</v>
      </c>
      <c r="C310" s="31" t="s">
        <v>384</v>
      </c>
      <c r="D310" s="30" t="s">
        <v>40</v>
      </c>
      <c r="E310" s="32" t="s">
        <v>385</v>
      </c>
      <c r="F310" s="33" t="s">
        <v>113</v>
      </c>
      <c r="G310" s="34">
        <v>12.25</v>
      </c>
      <c r="H310" s="35">
        <v>0</v>
      </c>
      <c r="I310" s="36">
        <f>ROUND(G310*H310,P4)</f>
        <v>0</v>
      </c>
      <c r="J310" s="33" t="s">
        <v>59</v>
      </c>
      <c r="O310" s="37">
        <f>I310*0.21</f>
        <v>0</v>
      </c>
      <c r="P310">
        <v>3</v>
      </c>
    </row>
    <row r="311" spans="1:16" x14ac:dyDescent="0.3">
      <c r="A311" s="30" t="s">
        <v>43</v>
      </c>
      <c r="B311" s="38"/>
      <c r="E311" s="32" t="s">
        <v>386</v>
      </c>
      <c r="J311" s="40"/>
    </row>
    <row r="312" spans="1:16" x14ac:dyDescent="0.3">
      <c r="A312" s="30" t="s">
        <v>45</v>
      </c>
      <c r="B312" s="38"/>
      <c r="E312" s="41" t="s">
        <v>387</v>
      </c>
      <c r="J312" s="40"/>
    </row>
    <row r="313" spans="1:16" ht="43.2" x14ac:dyDescent="0.3">
      <c r="A313" s="30" t="s">
        <v>47</v>
      </c>
      <c r="B313" s="38"/>
      <c r="E313" s="32" t="s">
        <v>379</v>
      </c>
      <c r="J313" s="40"/>
    </row>
    <row r="314" spans="1:16" ht="28.8" x14ac:dyDescent="0.3">
      <c r="A314" s="30" t="s">
        <v>38</v>
      </c>
      <c r="B314" s="30">
        <v>75</v>
      </c>
      <c r="C314" s="31" t="s">
        <v>388</v>
      </c>
      <c r="D314" s="30" t="s">
        <v>64</v>
      </c>
      <c r="E314" s="32" t="s">
        <v>389</v>
      </c>
      <c r="F314" s="33" t="s">
        <v>113</v>
      </c>
      <c r="G314" s="34">
        <v>18</v>
      </c>
      <c r="H314" s="35">
        <v>0</v>
      </c>
      <c r="I314" s="36">
        <f>ROUND(G314*H314,P4)</f>
        <v>0</v>
      </c>
      <c r="J314" s="33" t="s">
        <v>59</v>
      </c>
      <c r="O314" s="37">
        <f>I314*0.21</f>
        <v>0</v>
      </c>
      <c r="P314">
        <v>3</v>
      </c>
    </row>
    <row r="315" spans="1:16" x14ac:dyDescent="0.3">
      <c r="A315" s="30" t="s">
        <v>43</v>
      </c>
      <c r="B315" s="38"/>
      <c r="E315" s="32" t="s">
        <v>390</v>
      </c>
      <c r="J315" s="40"/>
    </row>
    <row r="316" spans="1:16" x14ac:dyDescent="0.3">
      <c r="A316" s="30" t="s">
        <v>45</v>
      </c>
      <c r="B316" s="38"/>
      <c r="E316" s="41" t="s">
        <v>391</v>
      </c>
      <c r="J316" s="40"/>
    </row>
    <row r="317" spans="1:16" ht="115.2" x14ac:dyDescent="0.3">
      <c r="A317" s="30" t="s">
        <v>47</v>
      </c>
      <c r="B317" s="38"/>
      <c r="E317" s="32" t="s">
        <v>392</v>
      </c>
      <c r="J317" s="40"/>
    </row>
    <row r="318" spans="1:16" x14ac:dyDescent="0.3">
      <c r="A318" s="30" t="s">
        <v>38</v>
      </c>
      <c r="B318" s="30">
        <v>76</v>
      </c>
      <c r="C318" s="31" t="s">
        <v>393</v>
      </c>
      <c r="D318" s="30" t="s">
        <v>40</v>
      </c>
      <c r="E318" s="32" t="s">
        <v>394</v>
      </c>
      <c r="F318" s="33" t="s">
        <v>74</v>
      </c>
      <c r="G318" s="34">
        <v>2</v>
      </c>
      <c r="H318" s="35">
        <v>0</v>
      </c>
      <c r="I318" s="36">
        <f>ROUND(G318*H318,P4)</f>
        <v>0</v>
      </c>
      <c r="J318" s="33" t="s">
        <v>59</v>
      </c>
      <c r="O318" s="37">
        <f>I318*0.21</f>
        <v>0</v>
      </c>
      <c r="P318">
        <v>3</v>
      </c>
    </row>
    <row r="319" spans="1:16" x14ac:dyDescent="0.3">
      <c r="A319" s="30" t="s">
        <v>43</v>
      </c>
      <c r="B319" s="38"/>
      <c r="E319" s="32" t="s">
        <v>395</v>
      </c>
      <c r="J319" s="40"/>
    </row>
    <row r="320" spans="1:16" x14ac:dyDescent="0.3">
      <c r="A320" s="30" t="s">
        <v>45</v>
      </c>
      <c r="B320" s="38"/>
      <c r="E320" s="41" t="s">
        <v>356</v>
      </c>
      <c r="J320" s="40"/>
    </row>
    <row r="321" spans="1:16" ht="43.2" x14ac:dyDescent="0.3">
      <c r="A321" s="30" t="s">
        <v>47</v>
      </c>
      <c r="B321" s="38"/>
      <c r="E321" s="32" t="s">
        <v>396</v>
      </c>
      <c r="J321" s="40"/>
    </row>
    <row r="322" spans="1:16" x14ac:dyDescent="0.3">
      <c r="A322" s="30" t="s">
        <v>38</v>
      </c>
      <c r="B322" s="30">
        <v>77</v>
      </c>
      <c r="C322" s="31" t="s">
        <v>397</v>
      </c>
      <c r="D322" s="30" t="s">
        <v>64</v>
      </c>
      <c r="E322" s="32" t="s">
        <v>398</v>
      </c>
      <c r="F322" s="33" t="s">
        <v>193</v>
      </c>
      <c r="G322" s="34">
        <v>60</v>
      </c>
      <c r="H322" s="35">
        <v>0</v>
      </c>
      <c r="I322" s="36">
        <f>ROUND(G322*H322,P4)</f>
        <v>0</v>
      </c>
      <c r="J322" s="33" t="s">
        <v>59</v>
      </c>
      <c r="O322" s="37">
        <f>I322*0.21</f>
        <v>0</v>
      </c>
      <c r="P322">
        <v>3</v>
      </c>
    </row>
    <row r="323" spans="1:16" x14ac:dyDescent="0.3">
      <c r="A323" s="30" t="s">
        <v>43</v>
      </c>
      <c r="B323" s="38"/>
      <c r="E323" s="32" t="s">
        <v>399</v>
      </c>
      <c r="J323" s="40"/>
    </row>
    <row r="324" spans="1:16" x14ac:dyDescent="0.3">
      <c r="A324" s="30" t="s">
        <v>45</v>
      </c>
      <c r="B324" s="38"/>
      <c r="E324" s="41" t="s">
        <v>400</v>
      </c>
      <c r="J324" s="40"/>
    </row>
    <row r="325" spans="1:16" ht="403.2" x14ac:dyDescent="0.3">
      <c r="A325" s="30" t="s">
        <v>47</v>
      </c>
      <c r="B325" s="38"/>
      <c r="E325" s="32" t="s">
        <v>401</v>
      </c>
      <c r="J325" s="40"/>
    </row>
    <row r="326" spans="1:16" x14ac:dyDescent="0.3">
      <c r="A326" s="30" t="s">
        <v>38</v>
      </c>
      <c r="B326" s="30">
        <v>78</v>
      </c>
      <c r="C326" s="31" t="s">
        <v>402</v>
      </c>
      <c r="D326" s="30" t="s">
        <v>40</v>
      </c>
      <c r="E326" s="32" t="s">
        <v>403</v>
      </c>
      <c r="F326" s="33" t="s">
        <v>193</v>
      </c>
      <c r="G326" s="34">
        <v>160</v>
      </c>
      <c r="H326" s="35">
        <v>0</v>
      </c>
      <c r="I326" s="36">
        <f>ROUND(G326*H326,P4)</f>
        <v>0</v>
      </c>
      <c r="J326" s="33" t="s">
        <v>59</v>
      </c>
      <c r="O326" s="37">
        <f>I326*0.21</f>
        <v>0</v>
      </c>
      <c r="P326">
        <v>3</v>
      </c>
    </row>
    <row r="327" spans="1:16" ht="28.8" x14ac:dyDescent="0.3">
      <c r="A327" s="30" t="s">
        <v>43</v>
      </c>
      <c r="B327" s="38"/>
      <c r="E327" s="32" t="s">
        <v>404</v>
      </c>
      <c r="J327" s="40"/>
    </row>
    <row r="328" spans="1:16" x14ac:dyDescent="0.3">
      <c r="A328" s="30" t="s">
        <v>45</v>
      </c>
      <c r="B328" s="38"/>
      <c r="E328" s="41" t="s">
        <v>405</v>
      </c>
      <c r="J328" s="40"/>
    </row>
    <row r="329" spans="1:16" ht="403.2" x14ac:dyDescent="0.3">
      <c r="A329" s="30" t="s">
        <v>47</v>
      </c>
      <c r="B329" s="38"/>
      <c r="E329" s="32" t="s">
        <v>401</v>
      </c>
      <c r="J329" s="40"/>
    </row>
    <row r="330" spans="1:16" x14ac:dyDescent="0.3">
      <c r="A330" s="30" t="s">
        <v>38</v>
      </c>
      <c r="B330" s="30">
        <v>79</v>
      </c>
      <c r="C330" s="31" t="s">
        <v>406</v>
      </c>
      <c r="D330" s="30" t="s">
        <v>40</v>
      </c>
      <c r="E330" s="32" t="s">
        <v>407</v>
      </c>
      <c r="F330" s="33" t="s">
        <v>193</v>
      </c>
      <c r="G330" s="34">
        <v>1</v>
      </c>
      <c r="H330" s="35">
        <v>0</v>
      </c>
      <c r="I330" s="36">
        <f>ROUND(G330*H330,P4)</f>
        <v>0</v>
      </c>
      <c r="J330" s="30"/>
      <c r="O330" s="37">
        <f>I330*0.21</f>
        <v>0</v>
      </c>
      <c r="P330">
        <v>3</v>
      </c>
    </row>
    <row r="331" spans="1:16" x14ac:dyDescent="0.3">
      <c r="A331" s="30" t="s">
        <v>43</v>
      </c>
      <c r="B331" s="38"/>
      <c r="E331" s="32" t="s">
        <v>408</v>
      </c>
      <c r="J331" s="40"/>
    </row>
    <row r="332" spans="1:16" x14ac:dyDescent="0.3">
      <c r="A332" s="30" t="s">
        <v>45</v>
      </c>
      <c r="B332" s="38"/>
      <c r="E332" s="41" t="s">
        <v>61</v>
      </c>
      <c r="J332" s="40"/>
    </row>
    <row r="333" spans="1:16" x14ac:dyDescent="0.3">
      <c r="A333" s="30" t="s">
        <v>47</v>
      </c>
      <c r="B333" s="38"/>
      <c r="E333" s="39"/>
      <c r="J333" s="40"/>
    </row>
    <row r="334" spans="1:16" x14ac:dyDescent="0.3">
      <c r="A334" s="30" t="s">
        <v>38</v>
      </c>
      <c r="B334" s="30">
        <v>80</v>
      </c>
      <c r="C334" s="31" t="s">
        <v>409</v>
      </c>
      <c r="D334" s="30" t="s">
        <v>40</v>
      </c>
      <c r="E334" s="32" t="s">
        <v>410</v>
      </c>
      <c r="F334" s="33" t="s">
        <v>74</v>
      </c>
      <c r="G334" s="34">
        <v>1</v>
      </c>
      <c r="H334" s="35">
        <v>0</v>
      </c>
      <c r="I334" s="36">
        <f>ROUND(G334*H334,P4)</f>
        <v>0</v>
      </c>
      <c r="J334" s="30"/>
      <c r="O334" s="37">
        <f>I334*0.21</f>
        <v>0</v>
      </c>
      <c r="P334">
        <v>3</v>
      </c>
    </row>
    <row r="335" spans="1:16" x14ac:dyDescent="0.3">
      <c r="A335" s="30" t="s">
        <v>43</v>
      </c>
      <c r="B335" s="38"/>
      <c r="E335" s="32" t="s">
        <v>411</v>
      </c>
      <c r="J335" s="40"/>
    </row>
    <row r="336" spans="1:16" x14ac:dyDescent="0.3">
      <c r="A336" s="30" t="s">
        <v>45</v>
      </c>
      <c r="B336" s="38"/>
      <c r="E336" s="41" t="s">
        <v>61</v>
      </c>
      <c r="J336" s="40"/>
    </row>
    <row r="337" spans="1:16" x14ac:dyDescent="0.3">
      <c r="A337" s="30" t="s">
        <v>47</v>
      </c>
      <c r="B337" s="38"/>
      <c r="E337" s="39"/>
      <c r="J337" s="40"/>
    </row>
    <row r="338" spans="1:16" x14ac:dyDescent="0.3">
      <c r="A338" s="30" t="s">
        <v>38</v>
      </c>
      <c r="B338" s="30">
        <v>81</v>
      </c>
      <c r="C338" s="31" t="s">
        <v>412</v>
      </c>
      <c r="D338" s="30" t="s">
        <v>40</v>
      </c>
      <c r="E338" s="32" t="s">
        <v>413</v>
      </c>
      <c r="F338" s="33" t="s">
        <v>42</v>
      </c>
      <c r="G338" s="34">
        <v>58.04</v>
      </c>
      <c r="H338" s="35">
        <v>0</v>
      </c>
      <c r="I338" s="36">
        <f>ROUND(G338*H338,P4)</f>
        <v>0</v>
      </c>
      <c r="J338" s="33" t="s">
        <v>59</v>
      </c>
      <c r="O338" s="37">
        <f>I338*0.21</f>
        <v>0</v>
      </c>
      <c r="P338">
        <v>3</v>
      </c>
    </row>
    <row r="339" spans="1:16" x14ac:dyDescent="0.3">
      <c r="A339" s="30" t="s">
        <v>43</v>
      </c>
      <c r="B339" s="38"/>
      <c r="E339" s="39" t="s">
        <v>44</v>
      </c>
      <c r="J339" s="40"/>
    </row>
    <row r="340" spans="1:16" ht="72" x14ac:dyDescent="0.3">
      <c r="A340" s="30" t="s">
        <v>45</v>
      </c>
      <c r="B340" s="38"/>
      <c r="E340" s="41" t="s">
        <v>414</v>
      </c>
      <c r="J340" s="40"/>
    </row>
    <row r="341" spans="1:16" ht="144" x14ac:dyDescent="0.3">
      <c r="A341" s="30" t="s">
        <v>47</v>
      </c>
      <c r="B341" s="38"/>
      <c r="E341" s="32" t="s">
        <v>415</v>
      </c>
      <c r="J341" s="40"/>
    </row>
    <row r="342" spans="1:16" x14ac:dyDescent="0.3">
      <c r="A342" s="30" t="s">
        <v>38</v>
      </c>
      <c r="B342" s="30">
        <v>82</v>
      </c>
      <c r="C342" s="31" t="s">
        <v>416</v>
      </c>
      <c r="D342" s="30" t="s">
        <v>40</v>
      </c>
      <c r="E342" s="32" t="s">
        <v>417</v>
      </c>
      <c r="F342" s="33" t="s">
        <v>42</v>
      </c>
      <c r="G342" s="34">
        <v>15.4</v>
      </c>
      <c r="H342" s="35">
        <v>0</v>
      </c>
      <c r="I342" s="36">
        <f>ROUND(G342*H342,P4)</f>
        <v>0</v>
      </c>
      <c r="J342" s="33" t="s">
        <v>59</v>
      </c>
      <c r="O342" s="37">
        <f>I342*0.21</f>
        <v>0</v>
      </c>
      <c r="P342">
        <v>3</v>
      </c>
    </row>
    <row r="343" spans="1:16" x14ac:dyDescent="0.3">
      <c r="A343" s="30" t="s">
        <v>43</v>
      </c>
      <c r="B343" s="38"/>
      <c r="E343" s="32" t="s">
        <v>418</v>
      </c>
      <c r="J343" s="40"/>
    </row>
    <row r="344" spans="1:16" x14ac:dyDescent="0.3">
      <c r="A344" s="30" t="s">
        <v>45</v>
      </c>
      <c r="B344" s="38"/>
      <c r="E344" s="41" t="s">
        <v>419</v>
      </c>
      <c r="J344" s="40"/>
    </row>
    <row r="345" spans="1:16" ht="144" x14ac:dyDescent="0.3">
      <c r="A345" s="30" t="s">
        <v>47</v>
      </c>
      <c r="B345" s="38"/>
      <c r="E345" s="32" t="s">
        <v>415</v>
      </c>
      <c r="J345" s="40"/>
    </row>
    <row r="346" spans="1:16" x14ac:dyDescent="0.3">
      <c r="A346" s="30" t="s">
        <v>38</v>
      </c>
      <c r="B346" s="30">
        <v>83</v>
      </c>
      <c r="C346" s="31" t="s">
        <v>420</v>
      </c>
      <c r="D346" s="30" t="s">
        <v>40</v>
      </c>
      <c r="E346" s="32" t="s">
        <v>421</v>
      </c>
      <c r="F346" s="33" t="s">
        <v>42</v>
      </c>
      <c r="G346" s="34">
        <v>5.28</v>
      </c>
      <c r="H346" s="35">
        <v>0</v>
      </c>
      <c r="I346" s="36">
        <f>ROUND(G346*H346,P4)</f>
        <v>0</v>
      </c>
      <c r="J346" s="33" t="s">
        <v>59</v>
      </c>
      <c r="O346" s="37">
        <f>I346*0.21</f>
        <v>0</v>
      </c>
      <c r="P346">
        <v>3</v>
      </c>
    </row>
    <row r="347" spans="1:16" x14ac:dyDescent="0.3">
      <c r="A347" s="30" t="s">
        <v>43</v>
      </c>
      <c r="B347" s="38"/>
      <c r="E347" s="32" t="s">
        <v>422</v>
      </c>
      <c r="J347" s="40"/>
    </row>
    <row r="348" spans="1:16" x14ac:dyDescent="0.3">
      <c r="A348" s="30" t="s">
        <v>45</v>
      </c>
      <c r="B348" s="38"/>
      <c r="E348" s="41" t="s">
        <v>423</v>
      </c>
      <c r="J348" s="40"/>
    </row>
    <row r="349" spans="1:16" ht="144" x14ac:dyDescent="0.3">
      <c r="A349" s="30" t="s">
        <v>47</v>
      </c>
      <c r="B349" s="38"/>
      <c r="E349" s="32" t="s">
        <v>415</v>
      </c>
      <c r="J349" s="40"/>
    </row>
    <row r="350" spans="1:16" x14ac:dyDescent="0.3">
      <c r="A350" s="30" t="s">
        <v>38</v>
      </c>
      <c r="B350" s="30">
        <v>84</v>
      </c>
      <c r="C350" s="31" t="s">
        <v>424</v>
      </c>
      <c r="D350" s="30" t="s">
        <v>40</v>
      </c>
      <c r="E350" s="32" t="s">
        <v>425</v>
      </c>
      <c r="F350" s="33" t="s">
        <v>152</v>
      </c>
      <c r="G350" s="34">
        <v>14.542</v>
      </c>
      <c r="H350" s="35">
        <v>0</v>
      </c>
      <c r="I350" s="36">
        <f>ROUND(G350*H350,P4)</f>
        <v>0</v>
      </c>
      <c r="J350" s="33" t="s">
        <v>59</v>
      </c>
      <c r="O350" s="37">
        <f>I350*0.21</f>
        <v>0</v>
      </c>
      <c r="P350">
        <v>3</v>
      </c>
    </row>
    <row r="351" spans="1:16" x14ac:dyDescent="0.3">
      <c r="A351" s="30" t="s">
        <v>43</v>
      </c>
      <c r="B351" s="38"/>
      <c r="E351" s="39" t="s">
        <v>44</v>
      </c>
      <c r="J351" s="40"/>
    </row>
    <row r="352" spans="1:16" ht="72" x14ac:dyDescent="0.3">
      <c r="A352" s="30" t="s">
        <v>45</v>
      </c>
      <c r="B352" s="38"/>
      <c r="E352" s="41" t="s">
        <v>426</v>
      </c>
      <c r="J352" s="40"/>
    </row>
    <row r="353" spans="1:10" ht="144" x14ac:dyDescent="0.3">
      <c r="A353" s="30" t="s">
        <v>47</v>
      </c>
      <c r="B353" s="42"/>
      <c r="C353" s="43"/>
      <c r="D353" s="43"/>
      <c r="E353" s="32" t="s">
        <v>427</v>
      </c>
      <c r="F353" s="43"/>
      <c r="G353" s="43"/>
      <c r="H353" s="43"/>
      <c r="I353" s="43"/>
      <c r="J353" s="44"/>
    </row>
  </sheetData>
  <sheetProtection algorithmName="SHA-512" hashValue="RigR0k8jL281o886ycS9lUFAsemtd86W9SjXLDKA32U8PbECYKXjCN/HQFETv01WJfT0hI8B9WjseB0yddBYMw==" saltValue="H8+7UdVQGTydnZsV+AQm/xGvwT4ZpQap5Y/88sJ691RTlPz0Bx5zI/kgTyV39rbctacUZrW2rU5Ed3MXFW+EuQ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3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3">
      <c r="A3" s="3" t="s">
        <v>18</v>
      </c>
      <c r="B3" s="16" t="s">
        <v>19</v>
      </c>
      <c r="C3" s="47" t="s">
        <v>20</v>
      </c>
      <c r="D3" s="48"/>
      <c r="E3" s="17" t="s">
        <v>21</v>
      </c>
      <c r="F3" s="3"/>
      <c r="G3" s="3"/>
      <c r="H3" s="18" t="s">
        <v>13</v>
      </c>
      <c r="I3" s="19">
        <f>SUMIFS(I8:I63,A8:A63,"SD")</f>
        <v>0</v>
      </c>
      <c r="J3" s="15"/>
      <c r="O3">
        <v>0</v>
      </c>
      <c r="P3">
        <v>2</v>
      </c>
    </row>
    <row r="4" spans="1:16" x14ac:dyDescent="0.3">
      <c r="A4" s="3" t="s">
        <v>22</v>
      </c>
      <c r="B4" s="16" t="s">
        <v>23</v>
      </c>
      <c r="C4" s="47" t="s">
        <v>13</v>
      </c>
      <c r="D4" s="48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24</v>
      </c>
      <c r="B5" s="50" t="s">
        <v>25</v>
      </c>
      <c r="C5" s="51" t="s">
        <v>26</v>
      </c>
      <c r="D5" s="51" t="s">
        <v>27</v>
      </c>
      <c r="E5" s="51" t="s">
        <v>28</v>
      </c>
      <c r="F5" s="51" t="s">
        <v>29</v>
      </c>
      <c r="G5" s="51" t="s">
        <v>30</v>
      </c>
      <c r="H5" s="51" t="s">
        <v>31</v>
      </c>
      <c r="I5" s="51"/>
      <c r="J5" s="52" t="s">
        <v>32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33</v>
      </c>
      <c r="I6" s="7" t="s">
        <v>34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35</v>
      </c>
      <c r="B8" s="25"/>
      <c r="C8" s="26" t="s">
        <v>36</v>
      </c>
      <c r="D8" s="27"/>
      <c r="E8" s="24" t="s">
        <v>37</v>
      </c>
      <c r="F8" s="27"/>
      <c r="G8" s="27"/>
      <c r="H8" s="27"/>
      <c r="I8" s="28">
        <f>SUMIFS(I9:I24,A9:A24,"P")</f>
        <v>0</v>
      </c>
      <c r="J8" s="29"/>
    </row>
    <row r="9" spans="1:16" x14ac:dyDescent="0.3">
      <c r="A9" s="30" t="s">
        <v>38</v>
      </c>
      <c r="B9" s="30">
        <v>1</v>
      </c>
      <c r="C9" s="31" t="s">
        <v>52</v>
      </c>
      <c r="D9" s="30" t="s">
        <v>53</v>
      </c>
      <c r="E9" s="32" t="s">
        <v>54</v>
      </c>
      <c r="F9" s="33" t="s">
        <v>42</v>
      </c>
      <c r="G9" s="34">
        <v>3.6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3">
      <c r="A10" s="30" t="s">
        <v>43</v>
      </c>
      <c r="B10" s="38"/>
      <c r="E10" s="39" t="s">
        <v>44</v>
      </c>
      <c r="J10" s="40"/>
    </row>
    <row r="11" spans="1:16" x14ac:dyDescent="0.3">
      <c r="A11" s="30" t="s">
        <v>45</v>
      </c>
      <c r="B11" s="38"/>
      <c r="E11" s="41" t="s">
        <v>428</v>
      </c>
      <c r="J11" s="40"/>
    </row>
    <row r="12" spans="1:16" ht="28.8" x14ac:dyDescent="0.3">
      <c r="A12" s="30" t="s">
        <v>47</v>
      </c>
      <c r="B12" s="38"/>
      <c r="E12" s="32" t="s">
        <v>48</v>
      </c>
      <c r="J12" s="40"/>
    </row>
    <row r="13" spans="1:16" x14ac:dyDescent="0.3">
      <c r="A13" s="30" t="s">
        <v>38</v>
      </c>
      <c r="B13" s="30">
        <v>2</v>
      </c>
      <c r="C13" s="31" t="s">
        <v>429</v>
      </c>
      <c r="D13" s="30" t="s">
        <v>40</v>
      </c>
      <c r="E13" s="32" t="s">
        <v>430</v>
      </c>
      <c r="F13" s="33" t="s">
        <v>152</v>
      </c>
      <c r="G13" s="34">
        <v>2</v>
      </c>
      <c r="H13" s="35">
        <v>0</v>
      </c>
      <c r="I13" s="36">
        <f>ROUND(G13*H13,P4)</f>
        <v>0</v>
      </c>
      <c r="J13" s="33" t="s">
        <v>59</v>
      </c>
      <c r="O13" s="37">
        <f>I13*0.21</f>
        <v>0</v>
      </c>
      <c r="P13">
        <v>3</v>
      </c>
    </row>
    <row r="14" spans="1:16" x14ac:dyDescent="0.3">
      <c r="A14" s="30" t="s">
        <v>43</v>
      </c>
      <c r="B14" s="38"/>
      <c r="E14" s="39" t="s">
        <v>44</v>
      </c>
      <c r="J14" s="40"/>
    </row>
    <row r="15" spans="1:16" x14ac:dyDescent="0.3">
      <c r="A15" s="30" t="s">
        <v>45</v>
      </c>
      <c r="B15" s="38"/>
      <c r="E15" s="41" t="s">
        <v>431</v>
      </c>
      <c r="J15" s="40"/>
    </row>
    <row r="16" spans="1:16" ht="28.8" x14ac:dyDescent="0.3">
      <c r="A16" s="30" t="s">
        <v>47</v>
      </c>
      <c r="B16" s="38"/>
      <c r="E16" s="32" t="s">
        <v>48</v>
      </c>
      <c r="J16" s="40"/>
    </row>
    <row r="17" spans="1:16" x14ac:dyDescent="0.3">
      <c r="A17" s="30" t="s">
        <v>38</v>
      </c>
      <c r="B17" s="30">
        <v>3</v>
      </c>
      <c r="C17" s="31" t="s">
        <v>432</v>
      </c>
      <c r="D17" s="30" t="s">
        <v>40</v>
      </c>
      <c r="E17" s="32" t="s">
        <v>433</v>
      </c>
      <c r="F17" s="33" t="s">
        <v>144</v>
      </c>
      <c r="G17" s="34">
        <v>15</v>
      </c>
      <c r="H17" s="35">
        <v>0</v>
      </c>
      <c r="I17" s="36">
        <f>ROUND(G17*H17,P4)</f>
        <v>0</v>
      </c>
      <c r="J17" s="33" t="s">
        <v>59</v>
      </c>
      <c r="O17" s="37">
        <f>I17*0.21</f>
        <v>0</v>
      </c>
      <c r="P17">
        <v>3</v>
      </c>
    </row>
    <row r="18" spans="1:16" ht="28.8" x14ac:dyDescent="0.3">
      <c r="A18" s="30" t="s">
        <v>43</v>
      </c>
      <c r="B18" s="38"/>
      <c r="E18" s="32" t="s">
        <v>434</v>
      </c>
      <c r="J18" s="40"/>
    </row>
    <row r="19" spans="1:16" x14ac:dyDescent="0.3">
      <c r="A19" s="30" t="s">
        <v>45</v>
      </c>
      <c r="B19" s="38"/>
      <c r="E19" s="41" t="s">
        <v>435</v>
      </c>
      <c r="J19" s="40"/>
    </row>
    <row r="20" spans="1:16" ht="28.8" x14ac:dyDescent="0.3">
      <c r="A20" s="30" t="s">
        <v>47</v>
      </c>
      <c r="B20" s="38"/>
      <c r="E20" s="32" t="s">
        <v>67</v>
      </c>
      <c r="J20" s="40"/>
    </row>
    <row r="21" spans="1:16" x14ac:dyDescent="0.3">
      <c r="A21" s="30" t="s">
        <v>38</v>
      </c>
      <c r="B21" s="30">
        <v>4</v>
      </c>
      <c r="C21" s="31" t="s">
        <v>436</v>
      </c>
      <c r="D21" s="30" t="s">
        <v>40</v>
      </c>
      <c r="E21" s="32" t="s">
        <v>437</v>
      </c>
      <c r="F21" s="33" t="s">
        <v>144</v>
      </c>
      <c r="G21" s="34">
        <v>28.5</v>
      </c>
      <c r="H21" s="35">
        <v>0</v>
      </c>
      <c r="I21" s="36">
        <f>ROUND(G21*H21,P4)</f>
        <v>0</v>
      </c>
      <c r="J21" s="33" t="s">
        <v>59</v>
      </c>
      <c r="O21" s="37">
        <f>I21*0.21</f>
        <v>0</v>
      </c>
      <c r="P21">
        <v>3</v>
      </c>
    </row>
    <row r="22" spans="1:16" ht="72" x14ac:dyDescent="0.3">
      <c r="A22" s="30" t="s">
        <v>43</v>
      </c>
      <c r="B22" s="38"/>
      <c r="E22" s="32" t="s">
        <v>438</v>
      </c>
      <c r="J22" s="40"/>
    </row>
    <row r="23" spans="1:16" x14ac:dyDescent="0.3">
      <c r="A23" s="30" t="s">
        <v>45</v>
      </c>
      <c r="B23" s="38"/>
      <c r="E23" s="41" t="s">
        <v>439</v>
      </c>
      <c r="J23" s="40"/>
    </row>
    <row r="24" spans="1:16" ht="28.8" x14ac:dyDescent="0.3">
      <c r="A24" s="30" t="s">
        <v>47</v>
      </c>
      <c r="B24" s="38"/>
      <c r="E24" s="32" t="s">
        <v>67</v>
      </c>
      <c r="J24" s="40"/>
    </row>
    <row r="25" spans="1:16" x14ac:dyDescent="0.3">
      <c r="A25" s="24" t="s">
        <v>35</v>
      </c>
      <c r="B25" s="25"/>
      <c r="C25" s="26" t="s">
        <v>53</v>
      </c>
      <c r="D25" s="27"/>
      <c r="E25" s="24" t="s">
        <v>97</v>
      </c>
      <c r="F25" s="27"/>
      <c r="G25" s="27"/>
      <c r="H25" s="27"/>
      <c r="I25" s="28">
        <f>SUMIFS(I26:I49,A26:A49,"P")</f>
        <v>0</v>
      </c>
      <c r="J25" s="29"/>
    </row>
    <row r="26" spans="1:16" x14ac:dyDescent="0.3">
      <c r="A26" s="30" t="s">
        <v>38</v>
      </c>
      <c r="B26" s="30">
        <v>5</v>
      </c>
      <c r="C26" s="31" t="s">
        <v>440</v>
      </c>
      <c r="D26" s="30" t="s">
        <v>40</v>
      </c>
      <c r="E26" s="32" t="s">
        <v>441</v>
      </c>
      <c r="F26" s="33" t="s">
        <v>144</v>
      </c>
      <c r="G26" s="34">
        <v>50</v>
      </c>
      <c r="H26" s="35">
        <v>0</v>
      </c>
      <c r="I26" s="36">
        <f>ROUND(G26*H26,P4)</f>
        <v>0</v>
      </c>
      <c r="J26" s="33" t="s">
        <v>59</v>
      </c>
      <c r="O26" s="37">
        <f>I26*0.21</f>
        <v>0</v>
      </c>
      <c r="P26">
        <v>3</v>
      </c>
    </row>
    <row r="27" spans="1:16" x14ac:dyDescent="0.3">
      <c r="A27" s="30" t="s">
        <v>43</v>
      </c>
      <c r="B27" s="38"/>
      <c r="E27" s="32" t="s">
        <v>442</v>
      </c>
      <c r="J27" s="40"/>
    </row>
    <row r="28" spans="1:16" x14ac:dyDescent="0.3">
      <c r="A28" s="30" t="s">
        <v>45</v>
      </c>
      <c r="B28" s="38"/>
      <c r="E28" s="41" t="s">
        <v>443</v>
      </c>
      <c r="J28" s="40"/>
    </row>
    <row r="29" spans="1:16" ht="43.2" x14ac:dyDescent="0.3">
      <c r="A29" s="30" t="s">
        <v>47</v>
      </c>
      <c r="B29" s="38"/>
      <c r="E29" s="32" t="s">
        <v>444</v>
      </c>
      <c r="J29" s="40"/>
    </row>
    <row r="30" spans="1:16" ht="28.8" x14ac:dyDescent="0.3">
      <c r="A30" s="30" t="s">
        <v>38</v>
      </c>
      <c r="B30" s="30">
        <v>6</v>
      </c>
      <c r="C30" s="31" t="s">
        <v>445</v>
      </c>
      <c r="D30" s="30" t="s">
        <v>40</v>
      </c>
      <c r="E30" s="32" t="s">
        <v>446</v>
      </c>
      <c r="F30" s="33" t="s">
        <v>74</v>
      </c>
      <c r="G30" s="34">
        <v>8</v>
      </c>
      <c r="H30" s="35">
        <v>0</v>
      </c>
      <c r="I30" s="36">
        <f>ROUND(G30*H30,P4)</f>
        <v>0</v>
      </c>
      <c r="J30" s="33" t="s">
        <v>59</v>
      </c>
      <c r="O30" s="37">
        <f>I30*0.21</f>
        <v>0</v>
      </c>
      <c r="P30">
        <v>3</v>
      </c>
    </row>
    <row r="31" spans="1:16" x14ac:dyDescent="0.3">
      <c r="A31" s="30" t="s">
        <v>43</v>
      </c>
      <c r="B31" s="38"/>
      <c r="E31" s="32" t="s">
        <v>447</v>
      </c>
      <c r="J31" s="40"/>
    </row>
    <row r="32" spans="1:16" x14ac:dyDescent="0.3">
      <c r="A32" s="30" t="s">
        <v>45</v>
      </c>
      <c r="B32" s="38"/>
      <c r="E32" s="41" t="s">
        <v>448</v>
      </c>
      <c r="J32" s="40"/>
    </row>
    <row r="33" spans="1:16" ht="187.2" x14ac:dyDescent="0.3">
      <c r="A33" s="30" t="s">
        <v>47</v>
      </c>
      <c r="B33" s="38"/>
      <c r="E33" s="32" t="s">
        <v>449</v>
      </c>
      <c r="J33" s="40"/>
    </row>
    <row r="34" spans="1:16" ht="28.8" x14ac:dyDescent="0.3">
      <c r="A34" s="30" t="s">
        <v>38</v>
      </c>
      <c r="B34" s="30">
        <v>7</v>
      </c>
      <c r="C34" s="31" t="s">
        <v>450</v>
      </c>
      <c r="D34" s="30" t="s">
        <v>40</v>
      </c>
      <c r="E34" s="32" t="s">
        <v>451</v>
      </c>
      <c r="F34" s="33" t="s">
        <v>42</v>
      </c>
      <c r="G34" s="34">
        <v>3.6</v>
      </c>
      <c r="H34" s="35">
        <v>0</v>
      </c>
      <c r="I34" s="36">
        <f>ROUND(G34*H34,P4)</f>
        <v>0</v>
      </c>
      <c r="J34" s="33" t="s">
        <v>59</v>
      </c>
      <c r="O34" s="37">
        <f>I34*0.21</f>
        <v>0</v>
      </c>
      <c r="P34">
        <v>3</v>
      </c>
    </row>
    <row r="35" spans="1:16" x14ac:dyDescent="0.3">
      <c r="A35" s="30" t="s">
        <v>43</v>
      </c>
      <c r="B35" s="38"/>
      <c r="E35" s="32" t="s">
        <v>452</v>
      </c>
      <c r="J35" s="40"/>
    </row>
    <row r="36" spans="1:16" x14ac:dyDescent="0.3">
      <c r="A36" s="30" t="s">
        <v>45</v>
      </c>
      <c r="B36" s="38"/>
      <c r="E36" s="41" t="s">
        <v>453</v>
      </c>
      <c r="J36" s="40"/>
    </row>
    <row r="37" spans="1:16" ht="72" x14ac:dyDescent="0.3">
      <c r="A37" s="30" t="s">
        <v>47</v>
      </c>
      <c r="B37" s="38"/>
      <c r="E37" s="32" t="s">
        <v>102</v>
      </c>
      <c r="J37" s="40"/>
    </row>
    <row r="38" spans="1:16" x14ac:dyDescent="0.3">
      <c r="A38" s="30" t="s">
        <v>38</v>
      </c>
      <c r="B38" s="30">
        <v>8</v>
      </c>
      <c r="C38" s="31" t="s">
        <v>454</v>
      </c>
      <c r="D38" s="30" t="s">
        <v>40</v>
      </c>
      <c r="E38" s="32" t="s">
        <v>455</v>
      </c>
      <c r="F38" s="33" t="s">
        <v>42</v>
      </c>
      <c r="G38" s="34">
        <v>12</v>
      </c>
      <c r="H38" s="35">
        <v>0</v>
      </c>
      <c r="I38" s="36">
        <f>ROUND(G38*H38,P4)</f>
        <v>0</v>
      </c>
      <c r="J38" s="33" t="s">
        <v>59</v>
      </c>
      <c r="O38" s="37">
        <f>I38*0.21</f>
        <v>0</v>
      </c>
      <c r="P38">
        <v>3</v>
      </c>
    </row>
    <row r="39" spans="1:16" x14ac:dyDescent="0.3">
      <c r="A39" s="30" t="s">
        <v>43</v>
      </c>
      <c r="B39" s="38"/>
      <c r="E39" s="32" t="s">
        <v>456</v>
      </c>
      <c r="J39" s="40"/>
    </row>
    <row r="40" spans="1:16" x14ac:dyDescent="0.3">
      <c r="A40" s="30" t="s">
        <v>45</v>
      </c>
      <c r="B40" s="38"/>
      <c r="E40" s="41" t="s">
        <v>457</v>
      </c>
      <c r="J40" s="40"/>
    </row>
    <row r="41" spans="1:16" ht="409.6" x14ac:dyDescent="0.3">
      <c r="A41" s="30" t="s">
        <v>47</v>
      </c>
      <c r="B41" s="38"/>
      <c r="E41" s="32" t="s">
        <v>121</v>
      </c>
      <c r="J41" s="40"/>
    </row>
    <row r="42" spans="1:16" x14ac:dyDescent="0.3">
      <c r="A42" s="30" t="s">
        <v>38</v>
      </c>
      <c r="B42" s="30">
        <v>9</v>
      </c>
      <c r="C42" s="31" t="s">
        <v>458</v>
      </c>
      <c r="D42" s="30" t="s">
        <v>40</v>
      </c>
      <c r="E42" s="32" t="s">
        <v>459</v>
      </c>
      <c r="F42" s="33" t="s">
        <v>42</v>
      </c>
      <c r="G42" s="34">
        <v>12</v>
      </c>
      <c r="H42" s="35">
        <v>0</v>
      </c>
      <c r="I42" s="36">
        <f>ROUND(G42*H42,P4)</f>
        <v>0</v>
      </c>
      <c r="J42" s="33" t="s">
        <v>59</v>
      </c>
      <c r="O42" s="37">
        <f>I42*0.21</f>
        <v>0</v>
      </c>
      <c r="P42">
        <v>3</v>
      </c>
    </row>
    <row r="43" spans="1:16" x14ac:dyDescent="0.3">
      <c r="A43" s="30" t="s">
        <v>43</v>
      </c>
      <c r="B43" s="38"/>
      <c r="E43" s="32" t="s">
        <v>460</v>
      </c>
      <c r="J43" s="40"/>
    </row>
    <row r="44" spans="1:16" x14ac:dyDescent="0.3">
      <c r="A44" s="30" t="s">
        <v>45</v>
      </c>
      <c r="B44" s="38"/>
      <c r="E44" s="41" t="s">
        <v>457</v>
      </c>
      <c r="J44" s="40"/>
    </row>
    <row r="45" spans="1:16" ht="273.60000000000002" x14ac:dyDescent="0.3">
      <c r="A45" s="30" t="s">
        <v>47</v>
      </c>
      <c r="B45" s="38"/>
      <c r="E45" s="32" t="s">
        <v>461</v>
      </c>
      <c r="J45" s="40"/>
    </row>
    <row r="46" spans="1:16" x14ac:dyDescent="0.3">
      <c r="A46" s="30" t="s">
        <v>38</v>
      </c>
      <c r="B46" s="30">
        <v>10</v>
      </c>
      <c r="C46" s="31" t="s">
        <v>462</v>
      </c>
      <c r="D46" s="30" t="s">
        <v>40</v>
      </c>
      <c r="E46" s="32" t="s">
        <v>463</v>
      </c>
      <c r="F46" s="33" t="s">
        <v>144</v>
      </c>
      <c r="G46" s="34">
        <v>12</v>
      </c>
      <c r="H46" s="35">
        <v>0</v>
      </c>
      <c r="I46" s="36">
        <f>ROUND(G46*H46,P4)</f>
        <v>0</v>
      </c>
      <c r="J46" s="33" t="s">
        <v>59</v>
      </c>
      <c r="O46" s="37">
        <f>I46*0.21</f>
        <v>0</v>
      </c>
      <c r="P46">
        <v>3</v>
      </c>
    </row>
    <row r="47" spans="1:16" x14ac:dyDescent="0.3">
      <c r="A47" s="30" t="s">
        <v>43</v>
      </c>
      <c r="B47" s="38"/>
      <c r="E47" s="32" t="s">
        <v>464</v>
      </c>
      <c r="J47" s="40"/>
    </row>
    <row r="48" spans="1:16" x14ac:dyDescent="0.3">
      <c r="A48" s="30" t="s">
        <v>45</v>
      </c>
      <c r="B48" s="38"/>
      <c r="E48" s="41" t="s">
        <v>465</v>
      </c>
      <c r="J48" s="40"/>
    </row>
    <row r="49" spans="1:16" ht="28.8" x14ac:dyDescent="0.3">
      <c r="A49" s="30" t="s">
        <v>47</v>
      </c>
      <c r="B49" s="38"/>
      <c r="E49" s="32" t="s">
        <v>466</v>
      </c>
      <c r="J49" s="40"/>
    </row>
    <row r="50" spans="1:16" x14ac:dyDescent="0.3">
      <c r="A50" s="24" t="s">
        <v>35</v>
      </c>
      <c r="B50" s="25"/>
      <c r="C50" s="26" t="s">
        <v>148</v>
      </c>
      <c r="D50" s="27"/>
      <c r="E50" s="24" t="s">
        <v>149</v>
      </c>
      <c r="F50" s="27"/>
      <c r="G50" s="27"/>
      <c r="H50" s="27"/>
      <c r="I50" s="28">
        <f>SUMIFS(I51:I58,A51:A58,"P")</f>
        <v>0</v>
      </c>
      <c r="J50" s="29"/>
    </row>
    <row r="51" spans="1:16" x14ac:dyDescent="0.3">
      <c r="A51" s="30" t="s">
        <v>38</v>
      </c>
      <c r="B51" s="30">
        <v>11</v>
      </c>
      <c r="C51" s="31" t="s">
        <v>467</v>
      </c>
      <c r="D51" s="30" t="s">
        <v>40</v>
      </c>
      <c r="E51" s="32" t="s">
        <v>468</v>
      </c>
      <c r="F51" s="33" t="s">
        <v>42</v>
      </c>
      <c r="G51" s="34">
        <v>3.6</v>
      </c>
      <c r="H51" s="35">
        <v>0</v>
      </c>
      <c r="I51" s="36">
        <f>ROUND(G51*H51,P4)</f>
        <v>0</v>
      </c>
      <c r="J51" s="33" t="s">
        <v>59</v>
      </c>
      <c r="O51" s="37">
        <f>I51*0.21</f>
        <v>0</v>
      </c>
      <c r="P51">
        <v>3</v>
      </c>
    </row>
    <row r="52" spans="1:16" x14ac:dyDescent="0.3">
      <c r="A52" s="30" t="s">
        <v>43</v>
      </c>
      <c r="B52" s="38"/>
      <c r="E52" s="32" t="s">
        <v>469</v>
      </c>
      <c r="J52" s="40"/>
    </row>
    <row r="53" spans="1:16" x14ac:dyDescent="0.3">
      <c r="A53" s="30" t="s">
        <v>45</v>
      </c>
      <c r="B53" s="38"/>
      <c r="E53" s="41" t="s">
        <v>453</v>
      </c>
      <c r="J53" s="40"/>
    </row>
    <row r="54" spans="1:16" ht="57.6" x14ac:dyDescent="0.3">
      <c r="A54" s="30" t="s">
        <v>47</v>
      </c>
      <c r="B54" s="38"/>
      <c r="E54" s="32" t="s">
        <v>470</v>
      </c>
      <c r="J54" s="40"/>
    </row>
    <row r="55" spans="1:16" x14ac:dyDescent="0.3">
      <c r="A55" s="30" t="s">
        <v>38</v>
      </c>
      <c r="B55" s="30">
        <v>12</v>
      </c>
      <c r="C55" s="31" t="s">
        <v>471</v>
      </c>
      <c r="D55" s="30" t="s">
        <v>40</v>
      </c>
      <c r="E55" s="32" t="s">
        <v>472</v>
      </c>
      <c r="F55" s="33" t="s">
        <v>42</v>
      </c>
      <c r="G55" s="34">
        <v>1.2</v>
      </c>
      <c r="H55" s="35">
        <v>0</v>
      </c>
      <c r="I55" s="36">
        <f>ROUND(G55*H55,P4)</f>
        <v>0</v>
      </c>
      <c r="J55" s="33" t="s">
        <v>59</v>
      </c>
      <c r="O55" s="37">
        <f>I55*0.21</f>
        <v>0</v>
      </c>
      <c r="P55">
        <v>3</v>
      </c>
    </row>
    <row r="56" spans="1:16" x14ac:dyDescent="0.3">
      <c r="A56" s="30" t="s">
        <v>43</v>
      </c>
      <c r="B56" s="38"/>
      <c r="E56" s="32" t="s">
        <v>473</v>
      </c>
      <c r="J56" s="40"/>
    </row>
    <row r="57" spans="1:16" x14ac:dyDescent="0.3">
      <c r="A57" s="30" t="s">
        <v>45</v>
      </c>
      <c r="B57" s="38"/>
      <c r="E57" s="41" t="s">
        <v>474</v>
      </c>
      <c r="J57" s="40"/>
    </row>
    <row r="58" spans="1:16" ht="288" x14ac:dyDescent="0.3">
      <c r="A58" s="30" t="s">
        <v>47</v>
      </c>
      <c r="B58" s="38"/>
      <c r="E58" s="32" t="s">
        <v>475</v>
      </c>
      <c r="J58" s="40"/>
    </row>
    <row r="59" spans="1:16" x14ac:dyDescent="0.3">
      <c r="A59" s="24" t="s">
        <v>35</v>
      </c>
      <c r="B59" s="25"/>
      <c r="C59" s="26" t="s">
        <v>342</v>
      </c>
      <c r="D59" s="27"/>
      <c r="E59" s="24" t="s">
        <v>343</v>
      </c>
      <c r="F59" s="27"/>
      <c r="G59" s="27"/>
      <c r="H59" s="27"/>
      <c r="I59" s="28">
        <f>SUMIFS(I60:I63,A60:A63,"P")</f>
        <v>0</v>
      </c>
      <c r="J59" s="29"/>
    </row>
    <row r="60" spans="1:16" x14ac:dyDescent="0.3">
      <c r="A60" s="30" t="s">
        <v>38</v>
      </c>
      <c r="B60" s="30">
        <v>13</v>
      </c>
      <c r="C60" s="31" t="s">
        <v>476</v>
      </c>
      <c r="D60" s="30" t="s">
        <v>40</v>
      </c>
      <c r="E60" s="32" t="s">
        <v>477</v>
      </c>
      <c r="F60" s="33" t="s">
        <v>42</v>
      </c>
      <c r="G60" s="34">
        <v>1.2</v>
      </c>
      <c r="H60" s="35">
        <v>0</v>
      </c>
      <c r="I60" s="36">
        <f>ROUND(G60*H60,P4)</f>
        <v>0</v>
      </c>
      <c r="J60" s="33" t="s">
        <v>59</v>
      </c>
      <c r="O60" s="37">
        <f>I60*0.21</f>
        <v>0</v>
      </c>
      <c r="P60">
        <v>3</v>
      </c>
    </row>
    <row r="61" spans="1:16" x14ac:dyDescent="0.3">
      <c r="A61" s="30" t="s">
        <v>43</v>
      </c>
      <c r="B61" s="38"/>
      <c r="E61" s="32" t="s">
        <v>478</v>
      </c>
      <c r="J61" s="40"/>
    </row>
    <row r="62" spans="1:16" x14ac:dyDescent="0.3">
      <c r="A62" s="30" t="s">
        <v>45</v>
      </c>
      <c r="B62" s="38"/>
      <c r="E62" s="41" t="s">
        <v>474</v>
      </c>
      <c r="J62" s="40"/>
    </row>
    <row r="63" spans="1:16" ht="129.6" x14ac:dyDescent="0.3">
      <c r="A63" s="30" t="s">
        <v>47</v>
      </c>
      <c r="B63" s="42"/>
      <c r="C63" s="43"/>
      <c r="D63" s="43"/>
      <c r="E63" s="32" t="s">
        <v>479</v>
      </c>
      <c r="F63" s="43"/>
      <c r="G63" s="43"/>
      <c r="H63" s="43"/>
      <c r="I63" s="43"/>
      <c r="J63" s="44"/>
    </row>
  </sheetData>
  <sheetProtection algorithmName="SHA-512" hashValue="S9lyLsfuXPxJxaqivZ89yRFO4bdQtNsU7wf5N5k8uhOU3ci5UjaoRYoEJ0eU/VV4H5xh2nEI8XhZUkzAbQWCXg==" saltValue="e8Llky3dIRZlMfM6u9sWfZF9HlKitnaLknuos+bZJRBs5XKOB2ZylazFHi54TSr8s34EjcBKGPUJEIxyYeEUPg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2"/>
  <sheetViews>
    <sheetView topLeftCell="B1" workbookViewId="0"/>
  </sheetViews>
  <sheetFormatPr defaultRowHeight="14.4" x14ac:dyDescent="0.3"/>
  <cols>
    <col min="1" max="1" width="8.88671875" hidden="1"/>
    <col min="2" max="2" width="15.77734375" customWidth="1"/>
    <col min="3" max="3" width="9.44140625" customWidth="1"/>
    <col min="4" max="4" width="12.5546875" customWidth="1"/>
    <col min="5" max="5" width="63" customWidth="1"/>
    <col min="6" max="6" width="12.5546875" customWidth="1"/>
    <col min="7" max="9" width="15.77734375" customWidth="1"/>
    <col min="10" max="10" width="14.6640625" bestFit="1" customWidth="1"/>
    <col min="15" max="16" width="8.886718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3">
      <c r="A3" s="3" t="s">
        <v>18</v>
      </c>
      <c r="B3" s="16" t="s">
        <v>19</v>
      </c>
      <c r="C3" s="47" t="s">
        <v>20</v>
      </c>
      <c r="D3" s="48"/>
      <c r="E3" s="17" t="s">
        <v>21</v>
      </c>
      <c r="F3" s="3"/>
      <c r="G3" s="3"/>
      <c r="H3" s="18" t="s">
        <v>15</v>
      </c>
      <c r="I3" s="19">
        <f>SUMIFS(I8:I22,A8:A22,"SD")</f>
        <v>0</v>
      </c>
      <c r="J3" s="15"/>
      <c r="O3">
        <v>0</v>
      </c>
      <c r="P3">
        <v>2</v>
      </c>
    </row>
    <row r="4" spans="1:16" x14ac:dyDescent="0.3">
      <c r="A4" s="3" t="s">
        <v>22</v>
      </c>
      <c r="B4" s="16" t="s">
        <v>23</v>
      </c>
      <c r="C4" s="47" t="s">
        <v>15</v>
      </c>
      <c r="D4" s="48"/>
      <c r="E4" s="17" t="s">
        <v>16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24</v>
      </c>
      <c r="B5" s="50" t="s">
        <v>25</v>
      </c>
      <c r="C5" s="51" t="s">
        <v>26</v>
      </c>
      <c r="D5" s="51" t="s">
        <v>27</v>
      </c>
      <c r="E5" s="51" t="s">
        <v>28</v>
      </c>
      <c r="F5" s="51" t="s">
        <v>29</v>
      </c>
      <c r="G5" s="51" t="s">
        <v>30</v>
      </c>
      <c r="H5" s="51" t="s">
        <v>31</v>
      </c>
      <c r="I5" s="51"/>
      <c r="J5" s="52" t="s">
        <v>32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33</v>
      </c>
      <c r="I6" s="7" t="s">
        <v>34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35</v>
      </c>
      <c r="B8" s="25"/>
      <c r="C8" s="26" t="s">
        <v>36</v>
      </c>
      <c r="D8" s="27"/>
      <c r="E8" s="24" t="s">
        <v>37</v>
      </c>
      <c r="F8" s="27"/>
      <c r="G8" s="27"/>
      <c r="H8" s="27"/>
      <c r="I8" s="28">
        <f>SUMIFS(I9:I12,A9:A12,"P")</f>
        <v>0</v>
      </c>
      <c r="J8" s="29"/>
    </row>
    <row r="9" spans="1:16" x14ac:dyDescent="0.3">
      <c r="A9" s="30" t="s">
        <v>38</v>
      </c>
      <c r="B9" s="30">
        <v>1</v>
      </c>
      <c r="C9" s="31" t="s">
        <v>480</v>
      </c>
      <c r="D9" s="30" t="s">
        <v>44</v>
      </c>
      <c r="E9" s="32" t="s">
        <v>437</v>
      </c>
      <c r="F9" s="33" t="s">
        <v>58</v>
      </c>
      <c r="G9" s="34">
        <v>1</v>
      </c>
      <c r="H9" s="35">
        <v>0</v>
      </c>
      <c r="I9" s="36">
        <f>ROUND(G9*H9,P4)</f>
        <v>0</v>
      </c>
      <c r="J9" s="33" t="s">
        <v>59</v>
      </c>
      <c r="O9" s="37">
        <f>I9*0.21</f>
        <v>0</v>
      </c>
      <c r="P9">
        <v>3</v>
      </c>
    </row>
    <row r="10" spans="1:16" ht="72" x14ac:dyDescent="0.3">
      <c r="A10" s="30" t="s">
        <v>43</v>
      </c>
      <c r="B10" s="38"/>
      <c r="E10" s="32" t="s">
        <v>481</v>
      </c>
      <c r="J10" s="40"/>
    </row>
    <row r="11" spans="1:16" x14ac:dyDescent="0.3">
      <c r="A11" s="30" t="s">
        <v>45</v>
      </c>
      <c r="B11" s="38"/>
      <c r="E11" s="41" t="s">
        <v>61</v>
      </c>
      <c r="J11" s="40"/>
    </row>
    <row r="12" spans="1:16" ht="28.8" x14ac:dyDescent="0.3">
      <c r="A12" s="30" t="s">
        <v>47</v>
      </c>
      <c r="B12" s="38"/>
      <c r="E12" s="32" t="s">
        <v>67</v>
      </c>
      <c r="J12" s="40"/>
    </row>
    <row r="13" spans="1:16" x14ac:dyDescent="0.3">
      <c r="A13" s="24" t="s">
        <v>35</v>
      </c>
      <c r="B13" s="25"/>
      <c r="C13" s="26" t="s">
        <v>148</v>
      </c>
      <c r="D13" s="27"/>
      <c r="E13" s="24" t="s">
        <v>149</v>
      </c>
      <c r="F13" s="27"/>
      <c r="G13" s="27"/>
      <c r="H13" s="27"/>
      <c r="I13" s="28">
        <f>SUMIFS(I14:I17,A14:A17,"P")</f>
        <v>0</v>
      </c>
      <c r="J13" s="29"/>
    </row>
    <row r="14" spans="1:16" x14ac:dyDescent="0.3">
      <c r="A14" s="30" t="s">
        <v>38</v>
      </c>
      <c r="B14" s="30">
        <v>2</v>
      </c>
      <c r="C14" s="31" t="s">
        <v>471</v>
      </c>
      <c r="D14" s="30" t="s">
        <v>40</v>
      </c>
      <c r="E14" s="32" t="s">
        <v>472</v>
      </c>
      <c r="F14" s="33" t="s">
        <v>42</v>
      </c>
      <c r="G14" s="34">
        <v>1.2</v>
      </c>
      <c r="H14" s="35">
        <v>0</v>
      </c>
      <c r="I14" s="36">
        <f>ROUND(G14*H14,P4)</f>
        <v>0</v>
      </c>
      <c r="J14" s="33" t="s">
        <v>59</v>
      </c>
      <c r="O14" s="37">
        <f>I14*0.21</f>
        <v>0</v>
      </c>
      <c r="P14">
        <v>3</v>
      </c>
    </row>
    <row r="15" spans="1:16" x14ac:dyDescent="0.3">
      <c r="A15" s="30" t="s">
        <v>43</v>
      </c>
      <c r="B15" s="38"/>
      <c r="E15" s="32" t="s">
        <v>473</v>
      </c>
      <c r="J15" s="40"/>
    </row>
    <row r="16" spans="1:16" x14ac:dyDescent="0.3">
      <c r="A16" s="30" t="s">
        <v>45</v>
      </c>
      <c r="B16" s="38"/>
      <c r="E16" s="41" t="s">
        <v>474</v>
      </c>
      <c r="J16" s="40"/>
    </row>
    <row r="17" spans="1:16" ht="288" x14ac:dyDescent="0.3">
      <c r="A17" s="30" t="s">
        <v>47</v>
      </c>
      <c r="B17" s="38"/>
      <c r="E17" s="32" t="s">
        <v>475</v>
      </c>
      <c r="J17" s="40"/>
    </row>
    <row r="18" spans="1:16" x14ac:dyDescent="0.3">
      <c r="A18" s="24" t="s">
        <v>35</v>
      </c>
      <c r="B18" s="25"/>
      <c r="C18" s="26" t="s">
        <v>342</v>
      </c>
      <c r="D18" s="27"/>
      <c r="E18" s="24" t="s">
        <v>343</v>
      </c>
      <c r="F18" s="27"/>
      <c r="G18" s="27"/>
      <c r="H18" s="27"/>
      <c r="I18" s="28">
        <f>SUMIFS(I19:I22,A19:A22,"P")</f>
        <v>0</v>
      </c>
      <c r="J18" s="29"/>
    </row>
    <row r="19" spans="1:16" x14ac:dyDescent="0.3">
      <c r="A19" s="30" t="s">
        <v>38</v>
      </c>
      <c r="B19" s="30">
        <v>3</v>
      </c>
      <c r="C19" s="31" t="s">
        <v>476</v>
      </c>
      <c r="D19" s="30" t="s">
        <v>40</v>
      </c>
      <c r="E19" s="32" t="s">
        <v>477</v>
      </c>
      <c r="F19" s="33" t="s">
        <v>42</v>
      </c>
      <c r="G19" s="34">
        <v>1.2</v>
      </c>
      <c r="H19" s="35">
        <v>0</v>
      </c>
      <c r="I19" s="36">
        <f>ROUND(G19*H19,P4)</f>
        <v>0</v>
      </c>
      <c r="J19" s="33" t="s">
        <v>59</v>
      </c>
      <c r="O19" s="37">
        <f>I19*0.21</f>
        <v>0</v>
      </c>
      <c r="P19">
        <v>3</v>
      </c>
    </row>
    <row r="20" spans="1:16" x14ac:dyDescent="0.3">
      <c r="A20" s="30" t="s">
        <v>43</v>
      </c>
      <c r="B20" s="38"/>
      <c r="E20" s="32" t="s">
        <v>478</v>
      </c>
      <c r="J20" s="40"/>
    </row>
    <row r="21" spans="1:16" x14ac:dyDescent="0.3">
      <c r="A21" s="30" t="s">
        <v>45</v>
      </c>
      <c r="B21" s="38"/>
      <c r="E21" s="41" t="s">
        <v>474</v>
      </c>
      <c r="J21" s="40"/>
    </row>
    <row r="22" spans="1:16" ht="129.6" x14ac:dyDescent="0.3">
      <c r="A22" s="30" t="s">
        <v>47</v>
      </c>
      <c r="B22" s="42"/>
      <c r="C22" s="43"/>
      <c r="D22" s="43"/>
      <c r="E22" s="32" t="s">
        <v>479</v>
      </c>
      <c r="F22" s="43"/>
      <c r="G22" s="43"/>
      <c r="H22" s="43"/>
      <c r="I22" s="43"/>
      <c r="J22" s="44"/>
    </row>
  </sheetData>
  <sheetProtection algorithmName="SHA-512" hashValue="NatJNI1I/85bXrKAC5RA/yhuqG0aQ5G4DYmszy/ZQ6W9S3Pk/HLJCwghm6P6k29Lqe1g0O0L2RVxeBSB2namrA==" saltValue="VZ71Y1pSakleLykql+u+plz/IT/f2BGPXoxbKsZBUTHPGASYgWOyOlJRnnhSRJDpB+KkcysLDsXs4Wg3ZLBKxg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201</vt:lpstr>
      <vt:lpstr>202</vt:lpstr>
      <vt:lpstr>501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Vlček</dc:creator>
  <cp:lastModifiedBy>Václav Vlček</cp:lastModifiedBy>
  <dcterms:created xsi:type="dcterms:W3CDTF">2024-05-15T13:18:43Z</dcterms:created>
  <dcterms:modified xsi:type="dcterms:W3CDTF">2024-05-15T13:19:37Z</dcterms:modified>
</cp:coreProperties>
</file>